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kenmodule" sheetId="1" state="visible" r:id="rId3"/>
    <sheet name="Parameters 2026" sheetId="2" state="visible" r:id="rId4"/>
    <sheet name="Hypothesen" sheetId="3" state="visible" r:id="rId5"/>
    <sheet name="Handleiding" sheetId="4" state="visible" r:id="rId6"/>
  </sheets>
  <definedNames>
    <definedName function="false" hidden="false" localSheetId="0" name="_xlnm.Print_Area" vbProcedure="false">Rekenmodule!$B$2:$F$59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<sst xmlns="http://schemas.openxmlformats.org/spreadsheetml/2006/main" count="181" uniqueCount="150">
  <si>
    <t xml:space="preserve">REKENMODULE 2026
Auteursrechten of loon? Het nettoresultaat, vergeleken</t>
  </si>
  <si>
    <t xml:space="preserve">Law Right · Christophe Boeraeve · Louizalaan 231, 1050 Brussel · +32 (0)2 643 11 00 · cboeraeve@law-right.com</t>
  </si>
  <si>
    <t xml:space="preserve">1 · UW GEGEVENS</t>
  </si>
  <si>
    <t xml:space="preserve">Alleen de crèmekleurige cellen met blauwe cijfers vult u in. De rest rekent zichzelf uit.</t>
  </si>
  <si>
    <t xml:space="preserve">Bruto jaarenveloppe (prestaties + rechten)</t>
  </si>
  <si>
    <t xml:space="preserve">Statuut van de begunstigde</t>
  </si>
  <si>
    <t xml:space="preserve">Bedrijfsleider</t>
  </si>
  <si>
    <t xml:space="preserve">Gedocumenteerde waarde van de overgedragen of gelicentieerde rechten</t>
  </si>
  <si>
    <t xml:space="preserve">Kunstwerkattest « gewoon » of « plus »</t>
  </si>
  <si>
    <t xml:space="preserve">Ja</t>
  </si>
  <si>
    <t xml:space="preserve">Rechten vrijgesteld van RSZ-bijdragen (werknemer)</t>
  </si>
  <si>
    <t xml:space="preserve">Rechten buiten de bijdragebasis van de zelfstandige</t>
  </si>
  <si>
    <t xml:space="preserve">Bewezen werkelijke kosten op de rechten</t>
  </si>
  <si>
    <t xml:space="preserve">Gemeentelijke opcentiemen</t>
  </si>
  <si>
    <t xml:space="preserve">Ontvangen auteursrechten — jaar N−1</t>
  </si>
  <si>
    <t xml:space="preserve">Ontvangen auteursrechten — jaar N−2</t>
  </si>
  <si>
    <t xml:space="preserve">Ontvangen auteursrechten — jaar N−3</t>
  </si>
  <si>
    <t xml:space="preserve">Ontvangen auteursrechten — jaar N−4</t>
  </si>
  <si>
    <t xml:space="preserve">2 · TOEGANGSTESTS VOOR HET STELSEL</t>
  </si>
  <si>
    <t xml:space="preserve">Relatief plafond — 30 % van de enveloppe</t>
  </si>
  <si>
    <t xml:space="preserve">Absoluut plafond 2026</t>
  </si>
  <si>
    <t xml:space="preserve">Weerhouden auteursrechten</t>
  </si>
  <si>
    <t xml:space="preserve">Overeenstemmende beroepsvergoeding</t>
  </si>
  <si>
    <t xml:space="preserve">Gemiddelde van de vier voorgaande jaren</t>
  </si>
  <si>
    <t xml:space="preserve">Test van het meerjarige gemiddelde</t>
  </si>
  <si>
    <t xml:space="preserve">3 · DE TWEE SCENARIO'S, NAAST ELKAAR</t>
  </si>
  <si>
    <t xml:space="preserve">SCENARIO A
Alles als loon</t>
  </si>
  <si>
    <t xml:space="preserve">SCENARIO B
Mix met auteursrechten</t>
  </si>
  <si>
    <t xml:space="preserve">Netto in handen</t>
  </si>
  <si>
    <t xml:space="preserve">Scenario A</t>
  </si>
  <si>
    <t xml:space="preserve">Bruto beroepsvergoeding</t>
  </si>
  <si>
    <t xml:space="preserve">Scenario B</t>
  </si>
  <si>
    <t xml:space="preserve">Bruto auteursrechten</t>
  </si>
  <si>
    <t xml:space="preserve">Sociale bijdragen op de vergoeding</t>
  </si>
  <si>
    <t xml:space="preserve">Sociale bijdragen op de rechten</t>
  </si>
  <si>
    <t xml:space="preserve">Forfaitaire beroepskosten</t>
  </si>
  <si>
    <t xml:space="preserve">Belastbare basis tegen het progressieve tarief</t>
  </si>
  <si>
    <t xml:space="preserve">Rijksbelasting, belastingvrije som afgetrokken</t>
  </si>
  <si>
    <t xml:space="preserve">Totale progressieve belasting</t>
  </si>
  <si>
    <t xml:space="preserve">Forfaitaire kosten op de rechten</t>
  </si>
  <si>
    <t xml:space="preserve">Basis onderworpen aan de roerende voorheffing</t>
  </si>
  <si>
    <t xml:space="preserve">Roerende voorheffing</t>
  </si>
  <si>
    <t xml:space="preserve">NETTO IN HANDEN</t>
  </si>
  <si>
    <t xml:space="preserve">Werkelijke afhoudingsvoet</t>
  </si>
  <si>
    <t xml:space="preserve">Kostprijs voor de schuldenaar van de inkomsten</t>
  </si>
  <si>
    <t xml:space="preserve">4 · WAT DAT VERANDERT</t>
  </si>
  <si>
    <t xml:space="preserve">Jaarlijkse nettowinst van scenario B</t>
  </si>
  <si>
    <t xml:space="preserve">Winst in procent van de enveloppe</t>
  </si>
  <si>
    <t xml:space="preserve">Indicatief instrument van Law Right, inkomsten 2026 en aanslagjaar 2027. Het plafond van 30 % is een test, nooit een waarderingsmethode. De berekening bevestigt noch de kwalificatie van het werk, noch het houderschap, noch de werkelijke exploitatie, noch de definitieve sociale behandeling. De rekenhypothesen staan in het tabblad « Hypothesen » en moeten vóór elk gebruik gelezen worden.</t>
  </si>
  <si>
    <t xml:space="preserve">PARAMETER — INKOMSTEN 2026</t>
  </si>
  <si>
    <t xml:space="preserve">WAARDE</t>
  </si>
  <si>
    <t xml:space="preserve">GRONDSLAG</t>
  </si>
  <si>
    <t xml:space="preserve">Inkomstenjaar</t>
  </si>
  <si>
    <t xml:space="preserve">Inkomsten 2026 — aanslagjaar 2027</t>
  </si>
  <si>
    <t xml:space="preserve">Absoluut plafond voor auteursrechten</t>
  </si>
  <si>
    <t xml:space="preserve">WIB 92, art. 17, § 1, 5° — basisbedrag van 37.500 €, geïndexeerd</t>
  </si>
  <si>
    <t xml:space="preserve">Relatief plafond (verhouding 30/70)</t>
  </si>
  <si>
    <t xml:space="preserve">Maximaal aandeel van de rechten in een gemengde vergoeding, inkomsten 2026</t>
  </si>
  <si>
    <t xml:space="preserve">Forfait auteursrechten — einde van de eerste schijf</t>
  </si>
  <si>
    <t xml:space="preserve">KB/WIB 92, art. 3 en 4 — geïndexeerd tarief inkomsten 2026</t>
  </si>
  <si>
    <t xml:space="preserve">Forfait auteursrechten — einde van de tweede schijf</t>
  </si>
  <si>
    <t xml:space="preserve">Forfait auteursrechten — tarief eerste schijf</t>
  </si>
  <si>
    <t xml:space="preserve">50 % van 0 tot 20.590 €</t>
  </si>
  <si>
    <t xml:space="preserve">Forfait auteursrechten — tarief tweede schijf</t>
  </si>
  <si>
    <t xml:space="preserve">25 % van 20.590 € tot 41.180 €</t>
  </si>
  <si>
    <t xml:space="preserve">WIB 92, art. 269, § 1, 4°</t>
  </si>
  <si>
    <t xml:space="preserve">Tarief — einde van de schijf aan 25 %</t>
  </si>
  <si>
    <t xml:space="preserve">WIB 92, art. 130 — geïndexeerde bedragen inkomsten 2026</t>
  </si>
  <si>
    <t xml:space="preserve">Tarief — einde van de schijf aan 40 %</t>
  </si>
  <si>
    <t xml:space="preserve">Tarief — einde van de schijf aan 45 %</t>
  </si>
  <si>
    <t xml:space="preserve">Tarief — schijf 1</t>
  </si>
  <si>
    <t xml:space="preserve">WIB 92, art. 130</t>
  </si>
  <si>
    <t xml:space="preserve">Tarief — schijf 2</t>
  </si>
  <si>
    <t xml:space="preserve">Tarief — schijf 3</t>
  </si>
  <si>
    <t xml:space="preserve">Tarief — schijf 4</t>
  </si>
  <si>
    <t xml:space="preserve">Belastingvrije som</t>
  </si>
  <si>
    <t xml:space="preserve">WIB 92, art. 131 — geïndexeerd bedrag inkomsten 2026</t>
  </si>
  <si>
    <t xml:space="preserve">RSZ-bijdrage van de werknemer</t>
  </si>
  <si>
    <t xml:space="preserve">Persoonlijke inhouding op het brutoloon</t>
  </si>
  <si>
    <t xml:space="preserve">Indicatieve werkgeversbijdragen</t>
  </si>
  <si>
    <t xml:space="preserve">Orde van grootte voor een bediende, zonder structurele verminderingen</t>
  </si>
  <si>
    <t xml:space="preserve">Zelfstandigen — minimuminkomen</t>
  </si>
  <si>
    <t xml:space="preserve">Sociaal statuut, minimumbijdrage in hoofdberoep, jaar 2026</t>
  </si>
  <si>
    <t xml:space="preserve">Zelfstandigen — einde van de schijf aan 20,50 %</t>
  </si>
  <si>
    <t xml:space="preserve">Bijdragetarief 2026</t>
  </si>
  <si>
    <t xml:space="preserve">Zelfstandigen — tarief van de eerste schijf</t>
  </si>
  <si>
    <t xml:space="preserve">Zelfstandigen — bijdrageplafond</t>
  </si>
  <si>
    <t xml:space="preserve">Daarboven is geen bijkomende bijdrage meer verschuldigd</t>
  </si>
  <si>
    <t xml:space="preserve">Zelfstandigen — tarief van de tweede schijf</t>
  </si>
  <si>
    <t xml:space="preserve">Zelfstandigen — beheerskosten van het kas</t>
  </si>
  <si>
    <t xml:space="preserve">Gangbaar tarief 2026, verschilt per sociaal verzekeringsfonds</t>
  </si>
  <si>
    <t xml:space="preserve">Beroepskosten — werknemer, tarief</t>
  </si>
  <si>
    <t xml:space="preserve">WIB 92, art. 51</t>
  </si>
  <si>
    <t xml:space="preserve">Beroepskosten — werknemer, maximum</t>
  </si>
  <si>
    <t xml:space="preserve">Geïndexeerd bedrag inkomsten 2026</t>
  </si>
  <si>
    <t xml:space="preserve">Beroepskosten — baten, drempel 1</t>
  </si>
  <si>
    <t xml:space="preserve">WIB 92, art. 51 — degressief tarief</t>
  </si>
  <si>
    <t xml:space="preserve">Beroepskosten — baten, drempel 2</t>
  </si>
  <si>
    <t xml:space="preserve">Beroepskosten — baten, drempel 3</t>
  </si>
  <si>
    <t xml:space="preserve">Beroepskosten — baten, tarief 1</t>
  </si>
  <si>
    <t xml:space="preserve">28,7 % tot 7.540 €</t>
  </si>
  <si>
    <t xml:space="preserve">Beroepskosten — baten, tarief 2</t>
  </si>
  <si>
    <t xml:space="preserve">10 % van 7.540 € tot 14.970 €</t>
  </si>
  <si>
    <t xml:space="preserve">Beroepskosten — baten, tarief 3</t>
  </si>
  <si>
    <t xml:space="preserve">5 % van 14.970 € tot 24.920 €</t>
  </si>
  <si>
    <t xml:space="preserve">Beroepskosten — baten, tarief 4</t>
  </si>
  <si>
    <t xml:space="preserve">3 % boven 24.920 €</t>
  </si>
  <si>
    <t xml:space="preserve">Beroepskosten — baten, maximum</t>
  </si>
  <si>
    <t xml:space="preserve">Beroepskosten — bedrijfsleider, tarief</t>
  </si>
  <si>
    <t xml:space="preserve">Beroepskosten — bedrijfsleider, maximum</t>
  </si>
  <si>
    <t xml:space="preserve">Bronnen nagekeken op 5 september 2026: FOD Financiën (geïndexeerde bedragen, aanslagjaar 2027); programmawet van 26 december 2022; programmawet 2026 die het kostenforfait voorbehoudt aan de attesten « gewoon » of « plus »; KB van 7 april 2023 tot wijziging van artikel 19 van het KB van 28 november 1969; bijdragetarieven 2026 van de sociale verzekeringsfondsen.</t>
  </si>
  <si>
    <t xml:space="preserve">HYPOTHESEN EN VEREENVOUDIGINGEN</t>
  </si>
  <si>
    <t xml:space="preserve">Wat de berekening veronderstelt</t>
  </si>
  <si>
    <t xml:space="preserve">·</t>
  </si>
  <si>
    <t xml:space="preserve">Alleenstaande belastingplichtige, zonder personen ten laste, zonder ander inkomen, zonder huwelijksquotiënt en zonder andere belastingvermindering dan de belastingvrije som.</t>
  </si>
  <si>
    <t xml:space="preserve">De belastingvrije som wordt aangerekend op de laagste schijven van het tarief, overeenkomstig artikel 134 WIB 92.</t>
  </si>
  <si>
    <t xml:space="preserve">Gemeentelijke opcentiemen standaard op 7 %; het werkelijke tarief verschilt per gemeente en wordt in de daartoe voorziene cel aangepast.</t>
  </si>
  <si>
    <t xml:space="preserve">De gemeentelijke opcentiemen treffen de roerende inkomsten niet die afzonderlijk belast worden tegen de voorheffing van 15 %.</t>
  </si>
  <si>
    <t xml:space="preserve">Werknemer: persoonlijke RSZ-bijdrage van 13,07 % op het bruto, daarna forfaitaire beroepskosten van 30 % met plafond, berekend op het bruto verminderd met die bijdrage.</t>
  </si>
  <si>
    <t xml:space="preserve">Zelfstandige en bedrijfsleider: de sociale bijdragen worden berekend op de bruto beroepsvergoeding, en de forfaitaire beroepskosten op die vergoeding verminderd met de bijdragen. In werkelijkheid is de sociale basis het netto belastbaar inkomen, wat de berekening circulair maakt; de gekozen conventie blijft voorzichtig.</t>
  </si>
  <si>
    <t xml:space="preserve">De bijdragen van de zelfstandige zijn die van het jaar 2026 in hoofdberoep, minimum en plafond inbegrepen, verhoogd met 4,05 % beheerskosten. De werkelijk gevraagde voorlopige bijdragen worden berekend op de inkomsten van het derde voorgaande jaar en daarna geregulariseerd.</t>
  </si>
  <si>
    <t xml:space="preserve">RSZ-vrijstelling van de auteursrechten: zij veronderstelt een kunstwerkattest of een overdracht aan een derde met het oog op een mededeling aan het publiek, een marktconforme vergoeding, een geschreven overeenkomst, de vermelding in de DmfA, en de naleving van de verhouding van 30 % beoordeeld over de vier kwartalen van het kalenderjaar. Software blijft uitgesloten, ook al herneemt de fiscale hervorming 2026 die in het stelsel van de auteursrechten.</t>
  </si>
  <si>
    <t xml:space="preserve">Het kostenforfait op de auteursrechten wordt sinds 1 januari 2026 enkel toegekend aan houders van een kunstwerkattest « gewoon » of « plus ». Zonder attest verminderen alleen bewezen werkelijke kosten de basis.</t>
  </si>
  <si>
    <t xml:space="preserve">De basis onderworpen aan de roerende voorheffing is het bruto verminderd met de kosten, zonder aftrek van de sociale bijdragen die eventueel op datzelfde deel werden ingehouden.</t>
  </si>
  <si>
    <t xml:space="preserve">De bijzondere bijdrage voor de sociale zekerheid is niet opgenomen. Beperkt tot 731,28 € per jaar en enkel verschuldigd door de werknemer, vermindert zij het netto van dat statuut zonder de rangorde van de scenario's te wijzigen.</t>
  </si>
  <si>
    <t xml:space="preserve">De berekening stopt bij de natuurlijke persoon. Zij omvat noch de vennootschapsbelasting, noch de jaarlijkse vennootschapsbijdrage, noch de fiscaliteit van de dividenden, noch het VVPRbis-stelsel.</t>
  </si>
  <si>
    <t xml:space="preserve">De kostprijs voor de schuldenaar van de inkomsten hanteert voor de werknemer een indicatief werkgeverstarief van 25 %, zonder structurele verminderingen, vakantiegeld en eindejaarspremie.</t>
  </si>
  <si>
    <t xml:space="preserve">De werkbonus, de werkelijke beroepskosten en de gewestelijke belastingverminderingen blijven buiten beschouwing.</t>
  </si>
  <si>
    <t xml:space="preserve">De meerjarige gemiddeldevoorwaarde wordt gesignaleerd als een toegangstest. Zij wijzigt de berekening niet automatisch: een overschrijding vraagt een individueel onderzoek.</t>
  </si>
  <si>
    <t xml:space="preserve">Deze hypothesen dienen een vergelijking, geen belastingaangifte. Elk werkelijk dossier vraagt een controle van de hoedanigheid van auteur, van de rechtenketen, van de werkelijke exploitatie en van de waardering.</t>
  </si>
  <si>
    <t xml:space="preserve">HANDLEIDING — DRIE MINUTEN</t>
  </si>
  <si>
    <t xml:space="preserve">Acht handelingen</t>
  </si>
  <si>
    <t xml:space="preserve">1</t>
  </si>
  <si>
    <t xml:space="preserve">Open het tabblad « Rekenmodule ». Enkel de crèmekleurige cellen met blauwe cijfers vult u in.</t>
  </si>
  <si>
    <t xml:space="preserve">2</t>
  </si>
  <si>
    <t xml:space="preserve">Voer de bruto jaarenveloppe in: alles wat de schuldenaar aan de persoon besteedt, prestaties en rechten samen.</t>
  </si>
  <si>
    <t xml:space="preserve">3</t>
  </si>
  <si>
    <t xml:space="preserve">Kies het statuut. Werknemer, zelfstandige natuurlijke persoon of bedrijfsleider: de sociale bijdragen en de beroepskosten verschillen volledig van het ene statuut tot het andere.</t>
  </si>
  <si>
    <t xml:space="preserve">4</t>
  </si>
  <si>
    <t xml:space="preserve">Geef de economische waarde van de rechten op, die welke het contract en de exploitatie rechtvaardigen. Het plafond van 30 % is een test, het bepaalt die waarde niet.</t>
  </si>
  <si>
    <t xml:space="preserve">5</t>
  </si>
  <si>
    <t xml:space="preserve">Beantwoord de drie stelselvragen: kunstwerkattest, RSZ-vrijstelling, uitsluiting uit de bijdragebasis van de zelfstandige. Elk daarvan verschuift het resultaat met duizenden euro's.</t>
  </si>
  <si>
    <t xml:space="preserve">6</t>
  </si>
  <si>
    <t xml:space="preserve">Pas de gemeentelijke opcentiemen aan het tarief van de gemeente van de begunstigde aan.</t>
  </si>
  <si>
    <t xml:space="preserve">7</t>
  </si>
  <si>
    <t xml:space="preserve">Voer de vier voorgaande jaren in. Het gemiddelde is een toegangstest, geen plafond voor het lopende inkomen.</t>
  </si>
  <si>
    <t xml:space="preserve">8</t>
  </si>
  <si>
    <t xml:space="preserve">Lees de twee kolommen naast elkaar, daarna de nettowinst. Lees vervolgens het waarschuwingskader en het tabblad « Hypothesen » vóór elke beslissing.</t>
  </si>
  <si>
    <t xml:space="preserve">Vooraf ingevuld voorbeeld: enveloppe van 100.000 €, bedrijfsleider, 30.000 € gedocumenteerde rechten, attest verkregen. Vervang die waarden door die van het dossier.</t>
  </si>
  <si>
    <t xml:space="preserve">Law Right · Louizalaan 231, 1050 Brussel · +32 (0)2 643 11 00 · cboeraeve@law-right.com · www.law-right.com</t>
  </si>
</sst>
</file>

<file path=xl/styles.xml><?xml version="1.0" encoding="utf-8"?>
<styleSheet xmlns="http://schemas.openxmlformats.org/spreadsheetml/2006/main">
  <numFmts count="6">
    <numFmt numFmtId="164" formatCode="General"/>
    <numFmt numFmtId="165" formatCode="#,##0.00&quot; €&quot;;\-#,##0.00&quot; €&quot;;\—"/>
    <numFmt numFmtId="166" formatCode="0.0%"/>
    <numFmt numFmtId="167" formatCode="#,##0&quot; €&quot;"/>
    <numFmt numFmtId="168" formatCode="0"/>
    <numFmt numFmtId="169" formatCode="0.00%"/>
  </numFmts>
  <fonts count="23">
    <font>
      <sz val="11"/>
      <color theme="1"/>
      <name val="Calibri"/>
      <family val="2"/>
      <charset val="1"/>
    </font>
    <font>
      <sz val="10"/>
      <name val="Arial"/>
      <family val="0"/>
    </font>
    <font>
      <sz val="10"/>
      <name val="Arial"/>
      <family val="0"/>
    </font>
    <font>
      <sz val="10"/>
      <name val="Arial"/>
      <family val="0"/>
    </font>
    <font>
      <b val="true"/>
      <sz val="15"/>
      <color rgb="FFFFFFFF"/>
      <name val="Arial"/>
      <family val="0"/>
      <charset val="1"/>
    </font>
    <font>
      <i val="true"/>
      <sz val="9"/>
      <color rgb="FF5A6E78"/>
      <name val="Arial"/>
      <family val="0"/>
      <charset val="1"/>
    </font>
    <font>
      <b val="true"/>
      <sz val="11"/>
      <color rgb="FFFFFFFF"/>
      <name val="Arial"/>
      <family val="0"/>
      <charset val="1"/>
    </font>
    <font>
      <sz val="10"/>
      <color rgb="FF1F2A2F"/>
      <name val="Arial"/>
      <family val="0"/>
      <charset val="1"/>
    </font>
    <font>
      <b val="true"/>
      <sz val="10"/>
      <color rgb="FF0000FF"/>
      <name val="Arial"/>
      <family val="0"/>
      <charset val="1"/>
    </font>
    <font>
      <b val="true"/>
      <sz val="10"/>
      <color rgb="FF1F2A2F"/>
      <name val="Arial"/>
      <family val="0"/>
      <charset val="1"/>
    </font>
    <font>
      <b val="true"/>
      <sz val="10"/>
      <color rgb="FFFFFFFF"/>
      <name val="Arial"/>
      <family val="0"/>
      <charset val="1"/>
    </font>
    <font>
      <sz val="9"/>
      <color rgb="FFFFFFFF"/>
      <name val="Arial"/>
      <family val="0"/>
      <charset val="1"/>
    </font>
    <font>
      <b val="true"/>
      <sz val="12"/>
      <color rgb="FF2F5567"/>
      <name val="Arial"/>
      <family val="0"/>
      <charset val="1"/>
    </font>
    <font>
      <b val="true"/>
      <sz val="10"/>
      <color rgb="FF2F5567"/>
      <name val="Arial"/>
      <family val="0"/>
      <charset val="1"/>
    </font>
    <font>
      <b val="true"/>
      <sz val="14"/>
      <color rgb="FFD19A29"/>
      <name val="Arial"/>
      <family val="0"/>
      <charset val="1"/>
    </font>
    <font>
      <i val="true"/>
      <sz val="9"/>
      <color rgb="FF2F5567"/>
      <name val="Arial"/>
      <family val="0"/>
      <charset val="1"/>
    </font>
    <font>
      <i val="true"/>
      <sz val="8"/>
      <color rgb="FF5A6E78"/>
      <name val="Arial"/>
      <family val="0"/>
      <charset val="1"/>
    </font>
    <font>
      <b val="true"/>
      <sz val="18"/>
      <color rgb="FF000000"/>
      <name val="Calibri"/>
      <family val="2"/>
    </font>
    <font>
      <sz val="10"/>
      <color rgb="FF000000"/>
      <name val="Calibri"/>
      <family val="2"/>
    </font>
    <font>
      <sz val="10"/>
      <name val="Arial"/>
      <family val="0"/>
      <charset val="1"/>
    </font>
    <font>
      <b val="true"/>
      <sz val="16"/>
      <color rgb="FFFFFFFF"/>
      <name val="Arial"/>
      <family val="0"/>
      <charset val="1"/>
    </font>
    <font>
      <b val="true"/>
      <sz val="11"/>
      <color rgb="FFD19A29"/>
      <name val="Arial"/>
      <family val="0"/>
      <charset val="1"/>
    </font>
    <font>
      <sz val="9"/>
      <color rgb="FF2F5567"/>
      <name val="Arial"/>
      <family val="0"/>
      <charset val="1"/>
    </font>
  </fonts>
  <fills count="9">
    <fill>
      <patternFill patternType="none"/>
    </fill>
    <fill>
      <patternFill patternType="gray125"/>
    </fill>
    <fill>
      <patternFill patternType="solid">
        <fgColor rgb="FF4B7A90"/>
        <bgColor rgb="FF5A6E78"/>
      </patternFill>
    </fill>
    <fill>
      <patternFill patternType="solid">
        <fgColor rgb="FFD19A29"/>
        <bgColor rgb="FFFF8080"/>
      </patternFill>
    </fill>
    <fill>
      <patternFill patternType="solid">
        <fgColor rgb="FFFFF6E3"/>
        <bgColor rgb="FFFDF3DC"/>
      </patternFill>
    </fill>
    <fill>
      <patternFill patternType="solid">
        <fgColor rgb="FFEEF3F5"/>
        <bgColor rgb="FFF7FAFB"/>
      </patternFill>
    </fill>
    <fill>
      <patternFill patternType="solid">
        <fgColor rgb="FF2F5567"/>
        <bgColor rgb="FF5A6E78"/>
      </patternFill>
    </fill>
    <fill>
      <patternFill patternType="solid">
        <fgColor rgb="FFF7FAFB"/>
        <bgColor rgb="FFFFFFFF"/>
      </patternFill>
    </fill>
    <fill>
      <patternFill patternType="solid">
        <fgColor rgb="FFFDF3DC"/>
        <bgColor rgb="FFFFF6E3"/>
      </patternFill>
    </fill>
  </fills>
  <borders count="2">
    <border diagonalUp="false" diagonalDown="false">
      <left/>
      <right/>
      <top/>
      <bottom/>
      <diagonal/>
    </border>
    <border diagonalUp="false" diagonalDown="false">
      <left style="thin">
        <color rgb="FFC9D8DF"/>
      </left>
      <right style="thin">
        <color rgb="FFC9D8DF"/>
      </right>
      <top style="thin">
        <color rgb="FFC9D8DF"/>
      </top>
      <bottom style="thin">
        <color rgb="FFC9D8D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true" indent="2" shrinkToFit="false"/>
      <protection locked="true" hidden="false"/>
    </xf>
    <xf numFmtId="164" fontId="5" fillId="0" borderId="0" xfId="0" applyFont="true" applyBorder="true" applyAlignment="true" applyProtection="false">
      <alignment horizontal="general" vertical="bottom" textRotation="0" wrapText="false" indent="2" shrinkToFit="false"/>
      <protection locked="true" hidden="false"/>
    </xf>
    <xf numFmtId="164" fontId="6" fillId="3" borderId="0" xfId="0" applyFont="true" applyBorder="true" applyAlignment="true" applyProtection="false">
      <alignment horizontal="general" vertical="center" textRotation="0" wrapText="false" indent="1" shrinkToFit="false"/>
      <protection locked="true" hidden="false"/>
    </xf>
    <xf numFmtId="164" fontId="7" fillId="0" borderId="0" xfId="0" applyFont="true" applyBorder="true" applyAlignment="true" applyProtection="false">
      <alignment horizontal="general" vertical="center" textRotation="0" wrapText="false" indent="1" shrinkToFit="false"/>
      <protection locked="true" hidden="false"/>
    </xf>
    <xf numFmtId="165" fontId="8" fillId="4" borderId="1" xfId="0" applyFont="true" applyBorder="true" applyAlignment="true" applyProtection="false">
      <alignment horizontal="right" vertical="bottom" textRotation="0" wrapText="false" indent="0" shrinkToFit="false"/>
      <protection locked="true" hidden="false"/>
    </xf>
    <xf numFmtId="164" fontId="8" fillId="4" borderId="1" xfId="0" applyFont="true" applyBorder="true" applyAlignment="true" applyProtection="false">
      <alignment horizontal="right" vertical="bottom" textRotation="0" wrapText="false" indent="0" shrinkToFit="false"/>
      <protection locked="true" hidden="false"/>
    </xf>
    <xf numFmtId="166" fontId="8" fillId="4" borderId="1" xfId="0" applyFont="true" applyBorder="true" applyAlignment="true" applyProtection="false">
      <alignment horizontal="right" vertical="bottom" textRotation="0" wrapText="false" indent="0" shrinkToFit="false"/>
      <protection locked="true" hidden="false"/>
    </xf>
    <xf numFmtId="165" fontId="7" fillId="0" borderId="1" xfId="0" applyFont="true" applyBorder="true" applyAlignment="true" applyProtection="false">
      <alignment horizontal="right" vertical="bottom" textRotation="0" wrapText="false" indent="0" shrinkToFit="false"/>
      <protection locked="true" hidden="false"/>
    </xf>
    <xf numFmtId="165" fontId="9" fillId="5" borderId="1" xfId="0" applyFont="true" applyBorder="true" applyAlignment="true" applyProtection="false">
      <alignment horizontal="right" vertical="bottom" textRotation="0" wrapText="false" indent="0" shrinkToFit="false"/>
      <protection locked="true" hidden="false"/>
    </xf>
    <xf numFmtId="164" fontId="7" fillId="0" borderId="1" xfId="0" applyFont="true" applyBorder="true" applyAlignment="true" applyProtection="false">
      <alignment horizontal="center" vertical="bottom" textRotation="0" wrapText="false" indent="0" shrinkToFit="false"/>
      <protection locked="true" hidden="false"/>
    </xf>
    <xf numFmtId="164" fontId="10" fillId="6" borderId="1" xfId="0" applyFont="true" applyBorder="true" applyAlignment="true" applyProtection="false">
      <alignment horizontal="center" vertical="center"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7" fillId="7" borderId="1" xfId="0" applyFont="true" applyBorder="true" applyAlignment="true" applyProtection="false">
      <alignment horizontal="right"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general" vertical="center" textRotation="0" wrapText="false" indent="1" shrinkToFit="false"/>
      <protection locked="true" hidden="false"/>
    </xf>
    <xf numFmtId="165" fontId="12" fillId="5" borderId="1" xfId="0" applyFont="true" applyBorder="true" applyAlignment="true" applyProtection="false">
      <alignment horizontal="right" vertical="bottom" textRotation="0" wrapText="false" indent="0" shrinkToFit="false"/>
      <protection locked="true" hidden="false"/>
    </xf>
    <xf numFmtId="164" fontId="13" fillId="0" borderId="0" xfId="0" applyFont="true" applyBorder="true" applyAlignment="true" applyProtection="false">
      <alignment horizontal="general" vertical="center" textRotation="0" wrapText="false" indent="1" shrinkToFit="false"/>
      <protection locked="true" hidden="false"/>
    </xf>
    <xf numFmtId="166" fontId="9" fillId="5" borderId="1" xfId="0" applyFont="true" applyBorder="true" applyAlignment="true" applyProtection="false">
      <alignment horizontal="right" vertical="bottom" textRotation="0" wrapText="false" indent="0" shrinkToFit="false"/>
      <protection locked="true" hidden="false"/>
    </xf>
    <xf numFmtId="165" fontId="14" fillId="5" borderId="1" xfId="0" applyFont="true" applyBorder="true" applyAlignment="true" applyProtection="false">
      <alignment horizontal="right" vertical="bottom" textRotation="0" wrapText="false" indent="0" shrinkToFit="false"/>
      <protection locked="true" hidden="false"/>
    </xf>
    <xf numFmtId="164" fontId="15" fillId="8" borderId="0" xfId="0" applyFont="true" applyBorder="true" applyAlignment="true" applyProtection="false">
      <alignment horizontal="general" vertical="center" textRotation="0" wrapText="true" indent="2" shrinkToFit="false"/>
      <protection locked="true" hidden="false"/>
    </xf>
    <xf numFmtId="164" fontId="16" fillId="0" borderId="0" xfId="0" applyFont="true" applyBorder="true" applyAlignment="true" applyProtection="false">
      <alignment horizontal="general" vertical="top" textRotation="0" wrapText="true" indent="2" shrinkToFit="false"/>
      <protection locked="true" hidden="false"/>
    </xf>
    <xf numFmtId="164" fontId="6" fillId="2" borderId="1" xfId="0" applyFont="true" applyBorder="true" applyAlignment="true" applyProtection="false">
      <alignment horizontal="general" vertical="center" textRotation="0" wrapText="false" indent="0" shrinkToFit="false"/>
      <protection locked="true" hidden="false"/>
    </xf>
    <xf numFmtId="164" fontId="19" fillId="7" borderId="1" xfId="0" applyFont="true" applyBorder="true" applyAlignment="false" applyProtection="false">
      <alignment horizontal="general" vertical="bottom" textRotation="0" wrapText="false" indent="0" shrinkToFit="false"/>
      <protection locked="true" hidden="false"/>
    </xf>
    <xf numFmtId="168" fontId="8" fillId="7" borderId="1" xfId="0" applyFont="true" applyBorder="true" applyAlignment="true" applyProtection="false">
      <alignment horizontal="right" vertical="bottom" textRotation="0" wrapText="false" indent="0" shrinkToFit="false"/>
      <protection locked="true" hidden="false"/>
    </xf>
    <xf numFmtId="164" fontId="5" fillId="7" borderId="1" xfId="0" applyFont="true" applyBorder="true" applyAlignment="false" applyProtection="false">
      <alignment horizontal="general" vertical="bottom" textRotation="0" wrapText="false" indent="0" shrinkToFit="false"/>
      <protection locked="true" hidden="false"/>
    </xf>
    <xf numFmtId="164" fontId="19" fillId="0" borderId="1" xfId="0" applyFont="true" applyBorder="true" applyAlignment="false" applyProtection="false">
      <alignment horizontal="general" vertical="bottom" textRotation="0" wrapText="false" indent="0" shrinkToFit="false"/>
      <protection locked="true" hidden="false"/>
    </xf>
    <xf numFmtId="165" fontId="8" fillId="0" borderId="1" xfId="0" applyFont="true" applyBorder="true" applyAlignment="true" applyProtection="false">
      <alignment horizontal="right"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9" fontId="8" fillId="7" borderId="1" xfId="0" applyFont="true" applyBorder="true" applyAlignment="true" applyProtection="false">
      <alignment horizontal="right" vertical="bottom" textRotation="0" wrapText="false" indent="0" shrinkToFit="false"/>
      <protection locked="true" hidden="false"/>
    </xf>
    <xf numFmtId="165" fontId="8" fillId="7" borderId="1" xfId="0" applyFont="true" applyBorder="true" applyAlignment="true" applyProtection="false">
      <alignment horizontal="right" vertical="bottom" textRotation="0" wrapText="false" indent="0" shrinkToFit="false"/>
      <protection locked="true" hidden="false"/>
    </xf>
    <xf numFmtId="169" fontId="8" fillId="0" borderId="1" xfId="0" applyFont="true" applyBorder="true" applyAlignment="true" applyProtection="false">
      <alignment horizontal="right"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20" fillId="2" borderId="0" xfId="0" applyFont="true" applyBorder="true" applyAlignment="true" applyProtection="false">
      <alignment horizontal="general" vertical="center" textRotation="0" wrapText="false" indent="2"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top" textRotation="0" wrapText="tru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9D9"/>
      <rgbColor rgb="FF878787"/>
      <rgbColor rgb="FF9999FF"/>
      <rgbColor rgb="FF993366"/>
      <rgbColor rgb="FFFFF6E3"/>
      <rgbColor rgb="FFEEF3F5"/>
      <rgbColor rgb="FF660066"/>
      <rgbColor rgb="FFFF8080"/>
      <rgbColor rgb="FF0066CC"/>
      <rgbColor rgb="FFC9D8DF"/>
      <rgbColor rgb="FF000080"/>
      <rgbColor rgb="FFFF00FF"/>
      <rgbColor rgb="FFFFFF00"/>
      <rgbColor rgb="FF00FFFF"/>
      <rgbColor rgb="FF800080"/>
      <rgbColor rgb="FF800000"/>
      <rgbColor rgb="FF008080"/>
      <rgbColor rgb="FF0000FF"/>
      <rgbColor rgb="FF00CCFF"/>
      <rgbColor rgb="FFF7FAFB"/>
      <rgbColor rgb="FFCCFFCC"/>
      <rgbColor rgb="FFFDF3DC"/>
      <rgbColor rgb="FF99CCFF"/>
      <rgbColor rgb="FFFF99CC"/>
      <rgbColor rgb="FFCC99FF"/>
      <rgbColor rgb="FFFFCC99"/>
      <rgbColor rgb="FF3366FF"/>
      <rgbColor rgb="FF33CCCC"/>
      <rgbColor rgb="FF99CC00"/>
      <rgbColor rgb="FFFFCC00"/>
      <rgbColor rgb="FFD19A29"/>
      <rgbColor rgb="FFFF6600"/>
      <rgbColor rgb="FF5A6E78"/>
      <rgbColor rgb="FF969696"/>
      <rgbColor rgb="FF003366"/>
      <rgbColor rgb="FF4B7A90"/>
      <rgbColor rgb="FF003300"/>
      <rgbColor rgb="FF333300"/>
      <rgbColor rgb="FF993300"/>
      <rgbColor rgb="FF993366"/>
      <rgbColor rgb="FF2F5567"/>
      <rgbColor rgb="FF1F2A2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Netto in handen, de twee scenario's</a:t>
            </a:r>
          </a:p>
        </c:rich>
      </c:tx>
      <c:overlay val="0"/>
      <c:spPr>
        <a:noFill/>
        <a:ln w="0">
          <a:noFill/>
        </a:ln>
      </c:spPr>
    </c:title>
    <c:autoTitleDeleted val="0"/>
    <c:plotArea>
      <c:barChart>
        <c:barDir val="col"/>
        <c:grouping val="clustered"/>
        <c:varyColors val="0"/>
        <c:ser>
          <c:idx val="0"/>
          <c:order val="0"/>
          <c:spPr>
            <a:solidFill>
              <a:srgbClr val="4b7a90"/>
            </a:solidFill>
            <a:ln w="0">
              <a:noFill/>
            </a:ln>
          </c:spPr>
          <c:invertIfNegative val="0"/>
          <c:dPt>
            <c:idx val="0"/>
            <c:invertIfNegative val="0"/>
            <c:spPr>
              <a:solidFill>
                <a:srgbClr val="4b7a90"/>
              </a:solidFill>
              <a:ln w="0">
                <a:noFill/>
              </a:ln>
            </c:spPr>
          </c:dPt>
          <c:dPt>
            <c:idx val="1"/>
            <c:invertIfNegative val="0"/>
            <c:spPr>
              <a:solidFill>
                <a:srgbClr val="d19a29"/>
              </a:solidFill>
              <a:ln w="0">
                <a:noFill/>
              </a:ln>
            </c:spPr>
          </c:dPt>
          <c:dLbls>
            <c:dLbl>
              <c:idx val="0"/>
              <c:txPr>
                <a:bodyPr wrap="square"/>
                <a:lstStyle/>
                <a:p>
                  <a:pPr>
                    <a:defRPr b="0" sz="1000" spc="-1" strike="noStrike">
                      <a:solidFill>
                        <a:srgbClr val="000000"/>
                      </a:solidFill>
                      <a:latin typeface="Calibri"/>
                    </a:defRPr>
                  </a:pPr>
                </a:p>
              </c:txPr>
              <c:dLblPos val="outEnd"/>
              <c:showLegendKey val="1"/>
              <c:showVal val="1"/>
              <c:showCatName val="1"/>
              <c:showSerName val="1"/>
              <c:showPercent val="0"/>
              <c:separator>; </c:separator>
            </c:dLbl>
            <c:dLbl>
              <c:idx val="1"/>
              <c:txPr>
                <a:bodyPr wrap="square"/>
                <a:lstStyle/>
                <a:p>
                  <a:pPr>
                    <a:defRPr b="0" sz="1000" spc="-1" strike="noStrike">
                      <a:solidFill>
                        <a:srgbClr val="000000"/>
                      </a:solidFill>
                      <a:latin typeface="Calibri"/>
                    </a:defRPr>
                  </a:pPr>
                </a:p>
              </c:txPr>
              <c:dLblPos val="outEnd"/>
              <c:showLegendKey val="1"/>
              <c:showVal val="1"/>
              <c:showCatName val="1"/>
              <c:showSerName val="1"/>
              <c:showPercent val="0"/>
              <c:separator>; </c:separator>
            </c:dLbl>
            <c:txPr>
              <a:bodyPr wrap="square"/>
              <a:lstStyle/>
              <a:p>
                <a:pPr>
                  <a:defRPr b="0" sz="1000" spc="-1" strike="noStrike">
                    <a:solidFill>
                      <a:srgbClr val="000000"/>
                    </a:solidFill>
                    <a:latin typeface="Calibri"/>
                  </a:defRPr>
                </a:pPr>
              </a:p>
            </c:txPr>
            <c:dLblPos val="outEnd"/>
            <c:showLegendKey val="1"/>
            <c:showVal val="1"/>
            <c:showCatName val="1"/>
            <c:showSerName val="1"/>
            <c:showPercent val="0"/>
            <c:separator>; </c:separator>
            <c:showLeaderLines val="1"/>
            <c:extLst>
              <c:ext xmlns:c15="http://schemas.microsoft.com/office/drawing/2012/chart" uri="{CE6537A1-D6FC-4f65-9D91-7224C49458BB}">
                <c15:showLeaderLines val="1"/>
              </c:ext>
            </c:extLst>
          </c:dLbls>
          <c:cat>
            <c:strRef>
              <c:f>Rekenmodule!$I$32:$I$33</c:f>
              <c:strCache>
                <c:ptCount val="2"/>
                <c:pt idx="0">
                  <c:v>Scenario A</c:v>
                </c:pt>
                <c:pt idx="1">
                  <c:v>Scenario B</c:v>
                </c:pt>
              </c:strCache>
            </c:strRef>
          </c:cat>
          <c:val>
            <c:numRef>
              <c:f>Rekenmodule!$H$35:$H$36</c:f>
              <c:numCache>
                <c:formatCode>#,##0.00" €";\-#,##0.00" €";\—</c:formatCode>
                <c:ptCount val="2"/>
                <c:pt idx="0">
                  <c:v>48621.8885431034</c:v>
                </c:pt>
                <c:pt idx="1">
                  <c:v>63873.22326625</c:v>
                </c:pt>
              </c:numCache>
            </c:numRef>
          </c:val>
        </c:ser>
        <c:gapWidth val="60"/>
        <c:overlap val="0"/>
        <c:axId val="38673947"/>
        <c:axId val="25676325"/>
      </c:barChart>
      <c:catAx>
        <c:axId val="38673947"/>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5676325"/>
        <c:crosses val="autoZero"/>
        <c:auto val="1"/>
        <c:lblAlgn val="ctr"/>
        <c:lblOffset val="100"/>
        <c:noMultiLvlLbl val="0"/>
      </c:catAx>
      <c:valAx>
        <c:axId val="25676325"/>
        <c:scaling>
          <c:orientation val="minMax"/>
        </c:scaling>
        <c:delete val="0"/>
        <c:axPos val="l"/>
        <c:numFmt formatCode="#,##0&quot; €&quot;"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8673947"/>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7</xdr:col>
      <xdr:colOff>0</xdr:colOff>
      <xdr:row>6</xdr:row>
      <xdr:rowOff>0</xdr:rowOff>
    </xdr:from>
    <xdr:to>
      <xdr:col>12</xdr:col>
      <xdr:colOff>472680</xdr:colOff>
      <xdr:row>19</xdr:row>
      <xdr:rowOff>173520</xdr:rowOff>
    </xdr:to>
    <xdr:graphicFrame>
      <xdr:nvGraphicFramePr>
        <xdr:cNvPr id="0" name="Chart 1"/>
        <xdr:cNvGraphicFramePr/>
      </xdr:nvGraphicFramePr>
      <xdr:xfrm>
        <a:off x="8176320" y="1352520"/>
        <a:ext cx="4139640" cy="2735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B7A90"/>
    <pageSetUpPr fitToPage="true"/>
  </sheetPr>
  <dimension ref="B2:I59"/>
  <sheetViews>
    <sheetView showFormulas="false" showGridLines="false" showRowColHeaders="true" showZeros="true" rightToLeft="false" tabSelected="true" showOutlineSymbols="true" defaultGridColor="true" view="normal" topLeftCell="A32"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
    <col collapsed="false" customWidth="true" hidden="false" outlineLevel="0" max="3" min="3" style="0" width="50"/>
    <col collapsed="false" customWidth="true" hidden="false" outlineLevel="0" max="4" min="4" style="0" width="21"/>
    <col collapsed="false" customWidth="true" hidden="false" outlineLevel="0" max="6" min="5" style="0" width="19"/>
    <col collapsed="false" customWidth="true" hidden="false" outlineLevel="0" max="7" min="7" style="0" width="2"/>
    <col collapsed="false" customWidth="true" hidden="false" outlineLevel="0" max="9" min="8" style="0" width="13"/>
  </cols>
  <sheetData>
    <row r="2" customFormat="false" ht="25.5" hidden="false" customHeight="true" outlineLevel="0" collapsed="false">
      <c r="B2" s="1" t="s">
        <v>0</v>
      </c>
      <c r="C2" s="1"/>
      <c r="D2" s="1"/>
      <c r="E2" s="1"/>
      <c r="F2" s="1"/>
    </row>
    <row r="3" customFormat="false" ht="25.5" hidden="false" customHeight="true" outlineLevel="0" collapsed="false">
      <c r="B3" s="1"/>
      <c r="C3" s="1"/>
      <c r="D3" s="1"/>
      <c r="E3" s="1"/>
      <c r="F3" s="1"/>
    </row>
    <row r="4" customFormat="false" ht="7.5" hidden="false" customHeight="true" outlineLevel="0" collapsed="false">
      <c r="B4" s="1"/>
      <c r="C4" s="1"/>
      <c r="D4" s="1"/>
      <c r="E4" s="1"/>
      <c r="F4" s="1"/>
    </row>
    <row r="5" customFormat="false" ht="18" hidden="false" customHeight="true" outlineLevel="0" collapsed="false">
      <c r="B5" s="2" t="s">
        <v>1</v>
      </c>
      <c r="C5" s="2"/>
      <c r="D5" s="2"/>
      <c r="E5" s="2"/>
      <c r="F5" s="2"/>
    </row>
    <row r="7" customFormat="false" ht="21.75" hidden="false" customHeight="true" outlineLevel="0" collapsed="false">
      <c r="B7" s="3" t="s">
        <v>2</v>
      </c>
      <c r="C7" s="3"/>
      <c r="D7" s="3"/>
      <c r="E7" s="3"/>
      <c r="F7" s="3"/>
    </row>
    <row r="8" customFormat="false" ht="15" hidden="false" customHeight="false" outlineLevel="0" collapsed="false">
      <c r="B8" s="2" t="s">
        <v>3</v>
      </c>
      <c r="C8" s="2"/>
      <c r="D8" s="2"/>
      <c r="E8" s="2"/>
      <c r="F8" s="2"/>
    </row>
    <row r="9" customFormat="false" ht="15" hidden="false" customHeight="false" outlineLevel="0" collapsed="false">
      <c r="B9" s="4" t="s">
        <v>4</v>
      </c>
      <c r="C9" s="4"/>
      <c r="D9" s="5" t="n">
        <v>100000</v>
      </c>
    </row>
    <row r="10" customFormat="false" ht="15" hidden="false" customHeight="false" outlineLevel="0" collapsed="false">
      <c r="B10" s="4" t="s">
        <v>5</v>
      </c>
      <c r="C10" s="4"/>
      <c r="D10" s="6" t="s">
        <v>6</v>
      </c>
    </row>
    <row r="11" customFormat="false" ht="15" hidden="false" customHeight="false" outlineLevel="0" collapsed="false">
      <c r="B11" s="4" t="s">
        <v>7</v>
      </c>
      <c r="C11" s="4"/>
      <c r="D11" s="5" t="n">
        <v>30000</v>
      </c>
    </row>
    <row r="12" customFormat="false" ht="15" hidden="false" customHeight="false" outlineLevel="0" collapsed="false">
      <c r="B12" s="4" t="s">
        <v>8</v>
      </c>
      <c r="C12" s="4"/>
      <c r="D12" s="6" t="s">
        <v>9</v>
      </c>
    </row>
    <row r="13" customFormat="false" ht="15" hidden="false" customHeight="false" outlineLevel="0" collapsed="false">
      <c r="B13" s="4" t="s">
        <v>10</v>
      </c>
      <c r="C13" s="4"/>
      <c r="D13" s="6" t="s">
        <v>9</v>
      </c>
    </row>
    <row r="14" customFormat="false" ht="15" hidden="false" customHeight="false" outlineLevel="0" collapsed="false">
      <c r="B14" s="4" t="s">
        <v>11</v>
      </c>
      <c r="C14" s="4"/>
      <c r="D14" s="6" t="s">
        <v>9</v>
      </c>
    </row>
    <row r="15" customFormat="false" ht="15" hidden="false" customHeight="false" outlineLevel="0" collapsed="false">
      <c r="B15" s="4" t="s">
        <v>12</v>
      </c>
      <c r="C15" s="4"/>
      <c r="D15" s="5" t="n">
        <v>0</v>
      </c>
    </row>
    <row r="16" customFormat="false" ht="15" hidden="false" customHeight="false" outlineLevel="0" collapsed="false">
      <c r="B16" s="4" t="s">
        <v>13</v>
      </c>
      <c r="C16" s="4"/>
      <c r="D16" s="7" t="n">
        <v>0.07</v>
      </c>
    </row>
    <row r="17" customFormat="false" ht="15" hidden="false" customHeight="false" outlineLevel="0" collapsed="false">
      <c r="B17" s="4" t="s">
        <v>14</v>
      </c>
      <c r="C17" s="4"/>
      <c r="D17" s="5" t="n">
        <v>0</v>
      </c>
    </row>
    <row r="18" customFormat="false" ht="15" hidden="false" customHeight="false" outlineLevel="0" collapsed="false">
      <c r="B18" s="4" t="s">
        <v>15</v>
      </c>
      <c r="C18" s="4"/>
      <c r="D18" s="5" t="n">
        <v>0</v>
      </c>
    </row>
    <row r="19" customFormat="false" ht="15" hidden="false" customHeight="false" outlineLevel="0" collapsed="false">
      <c r="B19" s="4" t="s">
        <v>16</v>
      </c>
      <c r="C19" s="4"/>
      <c r="D19" s="5" t="n">
        <v>0</v>
      </c>
    </row>
    <row r="20" customFormat="false" ht="15" hidden="false" customHeight="false" outlineLevel="0" collapsed="false">
      <c r="B20" s="4" t="s">
        <v>17</v>
      </c>
      <c r="C20" s="4"/>
      <c r="D20" s="5" t="n">
        <v>0</v>
      </c>
    </row>
    <row r="22" customFormat="false" ht="21.75" hidden="false" customHeight="true" outlineLevel="0" collapsed="false">
      <c r="B22" s="3" t="s">
        <v>18</v>
      </c>
      <c r="C22" s="3"/>
      <c r="D22" s="3"/>
      <c r="E22" s="3"/>
      <c r="F22" s="3"/>
    </row>
    <row r="23" customFormat="false" ht="15" hidden="false" customHeight="false" outlineLevel="0" collapsed="false">
      <c r="B23" s="4" t="s">
        <v>19</v>
      </c>
      <c r="C23" s="4"/>
      <c r="D23" s="8" t="n">
        <f aca="false">$D$9*'Parameters 2026'!$B$4</f>
        <v>30000</v>
      </c>
    </row>
    <row r="24" customFormat="false" ht="15" hidden="false" customHeight="false" outlineLevel="0" collapsed="false">
      <c r="B24" s="4" t="s">
        <v>20</v>
      </c>
      <c r="C24" s="4"/>
      <c r="D24" s="8" t="n">
        <f aca="false">'Parameters 2026'!$B$3</f>
        <v>77220</v>
      </c>
    </row>
    <row r="25" customFormat="false" ht="15" hidden="false" customHeight="false" outlineLevel="0" collapsed="false">
      <c r="B25" s="4" t="s">
        <v>21</v>
      </c>
      <c r="C25" s="4"/>
      <c r="D25" s="9" t="n">
        <f aca="false">MAX(0,MIN($D$11,D23,D24))</f>
        <v>30000</v>
      </c>
    </row>
    <row r="26" customFormat="false" ht="15" hidden="false" customHeight="false" outlineLevel="0" collapsed="false">
      <c r="B26" s="4" t="s">
        <v>22</v>
      </c>
      <c r="C26" s="4"/>
      <c r="D26" s="8" t="n">
        <f aca="false">MAX(0,$D$9-D25)</f>
        <v>70000</v>
      </c>
    </row>
    <row r="27" customFormat="false" ht="15" hidden="false" customHeight="false" outlineLevel="0" collapsed="false">
      <c r="B27" s="4" t="s">
        <v>23</v>
      </c>
      <c r="C27" s="4"/>
      <c r="D27" s="8" t="n">
        <f aca="false">AVERAGE(D17:D20)</f>
        <v>0</v>
      </c>
    </row>
    <row r="28" customFormat="false" ht="15" hidden="false" customHeight="false" outlineLevel="0" collapsed="false">
      <c r="B28" s="4" t="s">
        <v>24</v>
      </c>
      <c r="C28" s="4"/>
      <c r="D28" s="10" t="str">
        <f aca="false">IF(D27&lt;='Parameters 2026'!$B$3,"PASS","TE ONDERZOEKEN")</f>
        <v>PASS</v>
      </c>
    </row>
    <row r="30" customFormat="false" ht="21.75" hidden="false" customHeight="true" outlineLevel="0" collapsed="false">
      <c r="B30" s="3" t="s">
        <v>25</v>
      </c>
      <c r="C30" s="3"/>
      <c r="D30" s="3"/>
      <c r="E30" s="3"/>
      <c r="F30" s="3"/>
    </row>
    <row r="31" customFormat="false" ht="33.75" hidden="false" customHeight="true" outlineLevel="0" collapsed="false">
      <c r="B31" s="4"/>
      <c r="C31" s="4"/>
      <c r="E31" s="11" t="s">
        <v>26</v>
      </c>
      <c r="F31" s="11" t="s">
        <v>27</v>
      </c>
    </row>
    <row r="32" customFormat="false" ht="15" hidden="false" customHeight="false" outlineLevel="0" collapsed="false">
      <c r="H32" s="12" t="s">
        <v>28</v>
      </c>
      <c r="I32" s="12" t="s">
        <v>29</v>
      </c>
    </row>
    <row r="33" customFormat="false" ht="15" hidden="false" customHeight="false" outlineLevel="0" collapsed="false">
      <c r="B33" s="4" t="s">
        <v>30</v>
      </c>
      <c r="C33" s="4"/>
      <c r="E33" s="13" t="n">
        <f aca="false">$D$9</f>
        <v>100000</v>
      </c>
      <c r="F33" s="13" t="n">
        <f aca="false">D26</f>
        <v>70000</v>
      </c>
      <c r="H33" s="14" t="n">
        <f aca="false">E45</f>
        <v>48621.8885431034</v>
      </c>
      <c r="I33" s="12" t="s">
        <v>31</v>
      </c>
    </row>
    <row r="34" customFormat="false" ht="15" hidden="false" customHeight="false" outlineLevel="0" collapsed="false">
      <c r="B34" s="4" t="s">
        <v>32</v>
      </c>
      <c r="C34" s="4"/>
      <c r="E34" s="13" t="n">
        <f aca="false">0</f>
        <v>0</v>
      </c>
      <c r="F34" s="13" t="n">
        <f aca="false">D25</f>
        <v>30000</v>
      </c>
      <c r="H34" s="14" t="n">
        <f aca="false">F45</f>
        <v>63873.22326625</v>
      </c>
    </row>
    <row r="35" customFormat="false" ht="15" hidden="false" customHeight="false" outlineLevel="0" collapsed="false">
      <c r="B35" s="4" t="s">
        <v>33</v>
      </c>
      <c r="C35" s="4"/>
      <c r="E35" s="8" t="n">
        <f aca="false">IF(E33&lt;=0,0,IF($D$10="Werknemer",E33*'Parameters 2026'!$B$18,(MIN(MAX(E33,'Parameters 2026'!$B$20),'Parameters 2026'!$B$21)*'Parameters 2026'!$B$22+MAX(0,MIN(MAX(E33,'Parameters 2026'!$B$20),'Parameters 2026'!$B$23)-'Parameters 2026'!$B$21)*'Parameters 2026'!$B$24)*(1+'Parameters 2026'!$B$25)))</f>
        <v>19682.676347358</v>
      </c>
      <c r="F35" s="8" t="n">
        <f aca="false">IF(F33&lt;=0,0,IF($D$10="Werknemer",F33*'Parameters 2026'!$B$18,(MIN(MAX(F33,'Parameters 2026'!$B$20),'Parameters 2026'!$B$21)*'Parameters 2026'!$B$22+MAX(0,MIN(MAX(F33,'Parameters 2026'!$B$20),'Parameters 2026'!$B$23)-'Parameters 2026'!$B$21)*'Parameters 2026'!$B$24)*(1+'Parameters 2026'!$B$25)))</f>
        <v>14931.175</v>
      </c>
      <c r="H35" s="14" t="n">
        <f aca="false">E45</f>
        <v>48621.8885431034</v>
      </c>
    </row>
    <row r="36" customFormat="false" ht="15" hidden="false" customHeight="false" outlineLevel="0" collapsed="false">
      <c r="B36" s="4" t="s">
        <v>34</v>
      </c>
      <c r="C36" s="4"/>
      <c r="E36" s="8" t="n">
        <f aca="false">IF(E34&lt;=0,0,IF($D$10="Werknemer",IF($D$13="Ja",0,E34*'Parameters 2026'!$B$18),IF($D$14="Ja",0,(MIN(MAX((E33+E34),'Parameters 2026'!$B$20),'Parameters 2026'!$B$21)*'Parameters 2026'!$B$22+MAX(0,MIN(MAX((E33+E34),'Parameters 2026'!$B$20),'Parameters 2026'!$B$23)-'Parameters 2026'!$B$21)*'Parameters 2026'!$B$24)*(1+'Parameters 2026'!$B$25)-IF(E33&lt;=0,0,(MIN(MAX(E33,'Parameters 2026'!$B$20),'Parameters 2026'!$B$21)*'Parameters 2026'!$B$22+MAX(0,MIN(MAX(E33,'Parameters 2026'!$B$20),'Parameters 2026'!$B$23)-'Parameters 2026'!$B$21)*'Parameters 2026'!$B$24)*(1+'Parameters 2026'!$B$25)))))</f>
        <v>0</v>
      </c>
      <c r="F36" s="8" t="n">
        <f aca="false">IF(F34&lt;=0,0,IF($D$10="Werknemer",IF($D$13="Ja",0,F34*'Parameters 2026'!$B$18),IF($D$14="Ja",0,(MIN(MAX((F33+F34),'Parameters 2026'!$B$20),'Parameters 2026'!$B$21)*'Parameters 2026'!$B$22+MAX(0,MIN(MAX((F33+F34),'Parameters 2026'!$B$20),'Parameters 2026'!$B$23)-'Parameters 2026'!$B$21)*'Parameters 2026'!$B$24)*(1+'Parameters 2026'!$B$25)-IF(F33&lt;=0,0,(MIN(MAX(F33,'Parameters 2026'!$B$20),'Parameters 2026'!$B$21)*'Parameters 2026'!$B$22+MAX(0,MIN(MAX(F33,'Parameters 2026'!$B$20),'Parameters 2026'!$B$23)-'Parameters 2026'!$B$21)*'Parameters 2026'!$B$24)*(1+'Parameters 2026'!$B$25)))))</f>
        <v>0</v>
      </c>
      <c r="H36" s="14" t="n">
        <f aca="false">F45</f>
        <v>63873.22326625</v>
      </c>
    </row>
    <row r="37" customFormat="false" ht="15" hidden="false" customHeight="false" outlineLevel="0" collapsed="false">
      <c r="B37" s="4" t="s">
        <v>35</v>
      </c>
      <c r="C37" s="4"/>
      <c r="E37" s="8" t="n">
        <f aca="false">IF($D$10="Werknemer",MIN(MAX(0,E33-E35)*'Parameters 2026'!$B$26,'Parameters 2026'!$B$27),IF($D$10="Zelfstandige",MIN(MIN(MAX(0,E33-E35),'Parameters 2026'!$B$28)*'Parameters 2026'!$B$31+MAX(0,MIN(MAX(0,E33-E35),'Parameters 2026'!$B$29)-'Parameters 2026'!$B$28)*'Parameters 2026'!$B$32+MAX(0,MIN(MAX(0,E33-E35),'Parameters 2026'!$B$30)-'Parameters 2026'!$B$29)*'Parameters 2026'!$B$33+MAX(0,MAX(0,E33-E35)-'Parameters 2026'!$B$30)*'Parameters 2026'!$B$34,'Parameters 2026'!$B$35),MIN(MAX(0,E33-E35)*'Parameters 2026'!$B$36,'Parameters 2026'!$B$37)))</f>
        <v>2409.51970957926</v>
      </c>
      <c r="F37" s="8" t="n">
        <f aca="false">IF($D$10="Werknemer",MIN(MAX(0,F33-F35)*'Parameters 2026'!$B$26,'Parameters 2026'!$B$27),IF($D$10="Zelfstandige",MIN(MIN(MAX(0,F33-F35),'Parameters 2026'!$B$28)*'Parameters 2026'!$B$31+MAX(0,MIN(MAX(0,F33-F35),'Parameters 2026'!$B$29)-'Parameters 2026'!$B$28)*'Parameters 2026'!$B$32+MAX(0,MIN(MAX(0,F33-F35),'Parameters 2026'!$B$30)-'Parameters 2026'!$B$29)*'Parameters 2026'!$B$33+MAX(0,MAX(0,F33-F35)-'Parameters 2026'!$B$30)*'Parameters 2026'!$B$34,'Parameters 2026'!$B$35),MIN(MAX(0,F33-F35)*'Parameters 2026'!$B$36,'Parameters 2026'!$B$37)))</f>
        <v>1652.06475</v>
      </c>
    </row>
    <row r="38" customFormat="false" ht="15" hidden="false" customHeight="false" outlineLevel="0" collapsed="false">
      <c r="B38" s="4" t="s">
        <v>36</v>
      </c>
      <c r="C38" s="4"/>
      <c r="E38" s="8" t="n">
        <f aca="false">MAX(0,E33-E35-E37)</f>
        <v>77907.8039430627</v>
      </c>
      <c r="F38" s="8" t="n">
        <f aca="false">MAX(0,F33-F35-F37)</f>
        <v>53416.76025</v>
      </c>
    </row>
    <row r="39" customFormat="false" ht="15" hidden="false" customHeight="false" outlineLevel="0" collapsed="false">
      <c r="B39" s="4" t="s">
        <v>37</v>
      </c>
      <c r="C39" s="4"/>
      <c r="E39" s="8" t="n">
        <f aca="false">MAX(0,MIN(E38,'Parameters 2026'!$B$10)*'Parameters 2026'!$B$13+MAX(0,MIN(E38,'Parameters 2026'!$B$11)-'Parameters 2026'!$B$10)*'Parameters 2026'!$B$14+MAX(0,MIN(E38,'Parameters 2026'!$B$12)-'Parameters 2026'!$B$11)*'Parameters 2026'!$B$15+MAX(0,E38-'Parameters 2026'!$B$12)*'Parameters 2026'!$B$16-(MIN(MIN(E38,'Parameters 2026'!$B$17),'Parameters 2026'!$B$10)*'Parameters 2026'!$B$13+MAX(0,MIN(MIN(E38,'Parameters 2026'!$B$17),'Parameters 2026'!$B$11)-'Parameters 2026'!$B$10)*'Parameters 2026'!$B$14+MAX(0,MIN(MIN(E38,'Parameters 2026'!$B$17),'Parameters 2026'!$B$12)-'Parameters 2026'!$B$11)*'Parameters 2026'!$B$15+MAX(0,MIN(E38,'Parameters 2026'!$B$17)-'Parameters 2026'!$B$12)*'Parameters 2026'!$B$16))</f>
        <v>29621.9019715314</v>
      </c>
      <c r="F39" s="8" t="n">
        <f aca="false">MAX(0,MIN(F38,'Parameters 2026'!$B$10)*'Parameters 2026'!$B$13+MAX(0,MIN(F38,'Parameters 2026'!$B$11)-'Parameters 2026'!$B$10)*'Parameters 2026'!$B$14+MAX(0,MIN(F38,'Parameters 2026'!$B$12)-'Parameters 2026'!$B$11)*'Parameters 2026'!$B$15+MAX(0,F38-'Parameters 2026'!$B$12)*'Parameters 2026'!$B$16-(MIN(MIN(F38,'Parameters 2026'!$B$17),'Parameters 2026'!$B$10)*'Parameters 2026'!$B$13+MAX(0,MIN(MIN(F38,'Parameters 2026'!$B$17),'Parameters 2026'!$B$11)-'Parameters 2026'!$B$10)*'Parameters 2026'!$B$14+MAX(0,MIN(MIN(F38,'Parameters 2026'!$B$17),'Parameters 2026'!$B$12)-'Parameters 2026'!$B$11)*'Parameters 2026'!$B$15+MAX(0,MIN(F38,'Parameters 2026'!$B$17)-'Parameters 2026'!$B$12)*'Parameters 2026'!$B$16))</f>
        <v>17376.380125</v>
      </c>
    </row>
    <row r="40" customFormat="false" ht="15" hidden="false" customHeight="false" outlineLevel="0" collapsed="false">
      <c r="B40" s="4" t="s">
        <v>13</v>
      </c>
      <c r="C40" s="4"/>
      <c r="E40" s="8" t="n">
        <f aca="false">E39*$D$16</f>
        <v>2073.5331380072</v>
      </c>
      <c r="F40" s="8" t="n">
        <f aca="false">F39*$D$16</f>
        <v>1216.34660875</v>
      </c>
    </row>
    <row r="41" customFormat="false" ht="15" hidden="false" customHeight="false" outlineLevel="0" collapsed="false">
      <c r="B41" s="4" t="s">
        <v>38</v>
      </c>
      <c r="C41" s="4"/>
      <c r="E41" s="8" t="n">
        <f aca="false">E39+E40</f>
        <v>31695.4351095386</v>
      </c>
      <c r="F41" s="8" t="n">
        <f aca="false">F39+F40</f>
        <v>18592.72673375</v>
      </c>
    </row>
    <row r="42" customFormat="false" ht="15" hidden="false" customHeight="false" outlineLevel="0" collapsed="false">
      <c r="B42" s="4" t="s">
        <v>39</v>
      </c>
      <c r="C42" s="4"/>
      <c r="E42" s="8" t="n">
        <f aca="false">IF(E34&lt;=0,0,IF($D$12="Ja",MAX(MIN(E34,'Parameters 2026'!$B$5)*'Parameters 2026'!$B$7+MAX(0,MIN(E34,'Parameters 2026'!$B$6)-'Parameters 2026'!$B$5)*'Parameters 2026'!$B$8,MIN(MAX($D$15,0),E34)),MIN(MAX($D$15,0),E34)))</f>
        <v>0</v>
      </c>
      <c r="F42" s="8" t="n">
        <f aca="false">IF(F34&lt;=0,0,IF($D$12="Ja",MAX(MIN(F34,'Parameters 2026'!$B$5)*'Parameters 2026'!$B$7+MAX(0,MIN(F34,'Parameters 2026'!$B$6)-'Parameters 2026'!$B$5)*'Parameters 2026'!$B$8,MIN(MAX($D$15,0),F34)),MIN(MAX($D$15,0),F34)))</f>
        <v>12647.5</v>
      </c>
    </row>
    <row r="43" customFormat="false" ht="15" hidden="false" customHeight="false" outlineLevel="0" collapsed="false">
      <c r="B43" s="4" t="s">
        <v>40</v>
      </c>
      <c r="C43" s="4"/>
      <c r="E43" s="8" t="n">
        <f aca="false">MAX(0,E34-E42)</f>
        <v>0</v>
      </c>
      <c r="F43" s="8" t="n">
        <f aca="false">MAX(0,F34-F42)</f>
        <v>17352.5</v>
      </c>
    </row>
    <row r="44" customFormat="false" ht="15" hidden="false" customHeight="false" outlineLevel="0" collapsed="false">
      <c r="B44" s="4" t="s">
        <v>41</v>
      </c>
      <c r="C44" s="4"/>
      <c r="E44" s="8" t="n">
        <f aca="false">E43*'Parameters 2026'!$B$9</f>
        <v>0</v>
      </c>
      <c r="F44" s="8" t="n">
        <f aca="false">F43*'Parameters 2026'!$B$9</f>
        <v>2602.875</v>
      </c>
    </row>
    <row r="45" customFormat="false" ht="24" hidden="false" customHeight="true" outlineLevel="0" collapsed="false">
      <c r="B45" s="15" t="s">
        <v>42</v>
      </c>
      <c r="C45" s="15"/>
      <c r="E45" s="16" t="n">
        <f aca="false">E33+E34-E35-E36-E41-E44</f>
        <v>48621.8885431034</v>
      </c>
      <c r="F45" s="16" t="n">
        <f aca="false">F33+F34-F35-F36-F41-F44</f>
        <v>63873.22326625</v>
      </c>
    </row>
    <row r="46" customFormat="false" ht="15" hidden="false" customHeight="false" outlineLevel="0" collapsed="false">
      <c r="B46" s="17" t="s">
        <v>43</v>
      </c>
      <c r="C46" s="17"/>
      <c r="E46" s="18" t="n">
        <f aca="false">IF($D$9&lt;=0,0,1-E45/$D$9)</f>
        <v>0.513781114568966</v>
      </c>
      <c r="F46" s="18" t="n">
        <f aca="false">IF($D$9&lt;=0,0,1-F45/$D$9)</f>
        <v>0.3612677673375</v>
      </c>
    </row>
    <row r="47" customFormat="false" ht="15" hidden="false" customHeight="false" outlineLevel="0" collapsed="false">
      <c r="B47" s="4" t="s">
        <v>44</v>
      </c>
      <c r="C47" s="4"/>
      <c r="E47" s="8" t="n">
        <f aca="false">IF($D$10="Werknemer",(E33+IF($D$13="Ja",0,E34))*(1+'Parameters 2026'!$B$19)+IF($D$13="Ja",E34,0),E33+E34)</f>
        <v>100000</v>
      </c>
      <c r="F47" s="8" t="n">
        <f aca="false">IF($D$10="Werknemer",(F33+IF($D$13="Ja",0,F34))*(1+'Parameters 2026'!$B$19)+IF($D$13="Ja",F34,0),F33+F34)</f>
        <v>100000</v>
      </c>
    </row>
    <row r="49" customFormat="false" ht="21.75" hidden="false" customHeight="true" outlineLevel="0" collapsed="false">
      <c r="B49" s="3" t="s">
        <v>45</v>
      </c>
      <c r="C49" s="3"/>
      <c r="D49" s="3"/>
      <c r="E49" s="3"/>
      <c r="F49" s="3"/>
    </row>
    <row r="50" customFormat="false" ht="17.35" hidden="false" customHeight="false" outlineLevel="0" collapsed="false">
      <c r="B50" s="15" t="s">
        <v>46</v>
      </c>
      <c r="C50" s="15"/>
      <c r="E50" s="19" t="n">
        <f aca="false">F45-E45</f>
        <v>15251.3347231466</v>
      </c>
      <c r="F50" s="19"/>
    </row>
    <row r="51" customFormat="false" ht="15" hidden="false" customHeight="false" outlineLevel="0" collapsed="false">
      <c r="B51" s="17" t="s">
        <v>47</v>
      </c>
      <c r="C51" s="17"/>
      <c r="E51" s="18" t="n">
        <f aca="false">IF($D$9&lt;=0,0,E50/$D$9)</f>
        <v>0.152513347231466</v>
      </c>
      <c r="F51" s="18"/>
    </row>
    <row r="53" customFormat="false" ht="15" hidden="false" customHeight="false" outlineLevel="0" collapsed="false">
      <c r="B53" s="20" t="str">
        <f aca="false">IF(D28="TE ONDERZOEKEN","Het gemiddelde van de vier voorgaande jaren overschrijdt het absolute plafond. Het stelsel kan voor het lopende jaar gesloten zijn: het dossier vraagt een individueel onderzoek vóór elke beslissing.",IF(AND($D$12="Nee",$D$15=0),"Zonder kunstwerkattest « gewoon » of « plus » geldt het kostenforfait niet meer sinds 2026. Het stelsel blijft open, maar de belastbare basis is het volledige bruto, behoudens bewezen werkelijke kosten.",IF($D$11&gt;D23,"De ingevoerde waarde van de rechten overschrijdt het relatieve plafond van 30 %. De berekening houdt het maximaal toegelaten deel aan; het overschot vergoedt de prestaties.","Raming. Het weerhouden bedrag blijft onderworpen aan de grondvoorwaarden: hoedanigheid van auteur, rechtenketen, werkelijke exploitatie, geschreven overeenkomst, marktconforme waardering.")))</f>
        <v>Raming. Het weerhouden bedrag blijft onderworpen aan de grondvoorwaarden: hoedanigheid van auteur, rechtenketen, werkelijke exploitatie, geschreven overeenkomst, marktconforme waardering.</v>
      </c>
      <c r="C53" s="20"/>
      <c r="D53" s="20"/>
      <c r="E53" s="20"/>
      <c r="F53" s="20"/>
    </row>
    <row r="54" customFormat="false" ht="15" hidden="false" customHeight="false" outlineLevel="0" collapsed="false">
      <c r="B54" s="20"/>
      <c r="C54" s="20"/>
      <c r="D54" s="20"/>
      <c r="E54" s="20"/>
      <c r="F54" s="20"/>
    </row>
    <row r="55" customFormat="false" ht="15" hidden="false" customHeight="false" outlineLevel="0" collapsed="false">
      <c r="B55" s="20"/>
      <c r="C55" s="20"/>
      <c r="D55" s="20"/>
      <c r="E55" s="20"/>
      <c r="F55" s="20"/>
    </row>
    <row r="57" customFormat="false" ht="15" hidden="false" customHeight="true" outlineLevel="0" collapsed="false">
      <c r="B57" s="21" t="s">
        <v>48</v>
      </c>
      <c r="C57" s="21"/>
      <c r="D57" s="21"/>
      <c r="E57" s="21"/>
      <c r="F57" s="21"/>
    </row>
    <row r="58" customFormat="false" ht="15" hidden="false" customHeight="false" outlineLevel="0" collapsed="false">
      <c r="B58" s="21"/>
      <c r="C58" s="21"/>
      <c r="D58" s="21"/>
      <c r="E58" s="21"/>
      <c r="F58" s="21"/>
    </row>
    <row r="59" customFormat="false" ht="15" hidden="false" customHeight="false" outlineLevel="0" collapsed="false">
      <c r="B59" s="21"/>
      <c r="C59" s="21"/>
      <c r="D59" s="21"/>
      <c r="E59" s="21"/>
      <c r="F59" s="21"/>
    </row>
  </sheetData>
  <mergeCells count="47">
    <mergeCell ref="B2:F4"/>
    <mergeCell ref="B5:F5"/>
    <mergeCell ref="B7:F7"/>
    <mergeCell ref="B8:F8"/>
    <mergeCell ref="B9:C9"/>
    <mergeCell ref="B10:C10"/>
    <mergeCell ref="B11:C11"/>
    <mergeCell ref="B12:C12"/>
    <mergeCell ref="B13:C13"/>
    <mergeCell ref="B14:C14"/>
    <mergeCell ref="B15:C15"/>
    <mergeCell ref="B16:C16"/>
    <mergeCell ref="B17:C17"/>
    <mergeCell ref="B18:C18"/>
    <mergeCell ref="B19:C19"/>
    <mergeCell ref="B20:C20"/>
    <mergeCell ref="B22:F22"/>
    <mergeCell ref="B23:C23"/>
    <mergeCell ref="B24:C24"/>
    <mergeCell ref="B25:C25"/>
    <mergeCell ref="B26:C26"/>
    <mergeCell ref="B27:C27"/>
    <mergeCell ref="B28:C28"/>
    <mergeCell ref="B30:F30"/>
    <mergeCell ref="B31:C31"/>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9:F49"/>
    <mergeCell ref="B50:C50"/>
    <mergeCell ref="E50:F50"/>
    <mergeCell ref="B51:C51"/>
    <mergeCell ref="E51:F51"/>
    <mergeCell ref="B53:F55"/>
    <mergeCell ref="B57:F59"/>
  </mergeCells>
  <dataValidations count="2">
    <dataValidation allowBlank="false" errorStyle="stop" operator="between" showDropDown="false" showErrorMessage="false" showInputMessage="false" sqref="D10" type="list">
      <formula1>"Werknemer,Zelfstandige,Dirigeant d'entreprise"</formula1>
      <formula2>0</formula2>
    </dataValidation>
    <dataValidation allowBlank="false" errorStyle="stop" operator="between" showDropDown="false" showErrorMessage="false" showInputMessage="false" sqref="D12:D14" type="list">
      <formula1>"Ja,Nee"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B7A90"/>
    <pageSetUpPr fitToPage="false"/>
  </sheetPr>
  <dimension ref="A1:C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16"/>
    <col collapsed="false" customWidth="true" hidden="false" outlineLevel="0" max="3" min="3" style="0" width="62"/>
  </cols>
  <sheetData>
    <row r="1" customFormat="false" ht="24" hidden="false" customHeight="true" outlineLevel="0" collapsed="false">
      <c r="A1" s="22" t="s">
        <v>49</v>
      </c>
      <c r="B1" s="22" t="s">
        <v>50</v>
      </c>
      <c r="C1" s="22" t="s">
        <v>51</v>
      </c>
    </row>
    <row r="2" customFormat="false" ht="15" hidden="false" customHeight="false" outlineLevel="0" collapsed="false">
      <c r="A2" s="23" t="s">
        <v>52</v>
      </c>
      <c r="B2" s="24" t="n">
        <v>2026</v>
      </c>
      <c r="C2" s="25" t="s">
        <v>53</v>
      </c>
    </row>
    <row r="3" customFormat="false" ht="15" hidden="false" customHeight="false" outlineLevel="0" collapsed="false">
      <c r="A3" s="26" t="s">
        <v>54</v>
      </c>
      <c r="B3" s="27" t="n">
        <v>77220</v>
      </c>
      <c r="C3" s="28" t="s">
        <v>55</v>
      </c>
    </row>
    <row r="4" customFormat="false" ht="15" hidden="false" customHeight="false" outlineLevel="0" collapsed="false">
      <c r="A4" s="23" t="s">
        <v>56</v>
      </c>
      <c r="B4" s="29" t="n">
        <v>0.3</v>
      </c>
      <c r="C4" s="25" t="s">
        <v>57</v>
      </c>
    </row>
    <row r="5" customFormat="false" ht="15" hidden="false" customHeight="false" outlineLevel="0" collapsed="false">
      <c r="A5" s="26" t="s">
        <v>58</v>
      </c>
      <c r="B5" s="27" t="n">
        <v>20590</v>
      </c>
      <c r="C5" s="28" t="s">
        <v>59</v>
      </c>
    </row>
    <row r="6" customFormat="false" ht="15" hidden="false" customHeight="false" outlineLevel="0" collapsed="false">
      <c r="A6" s="23" t="s">
        <v>60</v>
      </c>
      <c r="B6" s="30" t="n">
        <v>41180</v>
      </c>
      <c r="C6" s="25" t="s">
        <v>59</v>
      </c>
    </row>
    <row r="7" customFormat="false" ht="15" hidden="false" customHeight="false" outlineLevel="0" collapsed="false">
      <c r="A7" s="26" t="s">
        <v>61</v>
      </c>
      <c r="B7" s="31" t="n">
        <v>0.5</v>
      </c>
      <c r="C7" s="28" t="s">
        <v>62</v>
      </c>
    </row>
    <row r="8" customFormat="false" ht="15" hidden="false" customHeight="false" outlineLevel="0" collapsed="false">
      <c r="A8" s="23" t="s">
        <v>63</v>
      </c>
      <c r="B8" s="29" t="n">
        <v>0.25</v>
      </c>
      <c r="C8" s="25" t="s">
        <v>64</v>
      </c>
    </row>
    <row r="9" customFormat="false" ht="15" hidden="false" customHeight="false" outlineLevel="0" collapsed="false">
      <c r="A9" s="26" t="s">
        <v>41</v>
      </c>
      <c r="B9" s="31" t="n">
        <v>0.15</v>
      </c>
      <c r="C9" s="28" t="s">
        <v>65</v>
      </c>
    </row>
    <row r="10" customFormat="false" ht="15" hidden="false" customHeight="false" outlineLevel="0" collapsed="false">
      <c r="A10" s="23" t="s">
        <v>66</v>
      </c>
      <c r="B10" s="30" t="n">
        <v>16720</v>
      </c>
      <c r="C10" s="25" t="s">
        <v>67</v>
      </c>
    </row>
    <row r="11" customFormat="false" ht="15" hidden="false" customHeight="false" outlineLevel="0" collapsed="false">
      <c r="A11" s="26" t="s">
        <v>68</v>
      </c>
      <c r="B11" s="27" t="n">
        <v>29510</v>
      </c>
      <c r="C11" s="28" t="s">
        <v>67</v>
      </c>
    </row>
    <row r="12" customFormat="false" ht="15" hidden="false" customHeight="false" outlineLevel="0" collapsed="false">
      <c r="A12" s="23" t="s">
        <v>69</v>
      </c>
      <c r="B12" s="30" t="n">
        <v>51070</v>
      </c>
      <c r="C12" s="25" t="s">
        <v>67</v>
      </c>
    </row>
    <row r="13" customFormat="false" ht="15" hidden="false" customHeight="false" outlineLevel="0" collapsed="false">
      <c r="A13" s="26" t="s">
        <v>70</v>
      </c>
      <c r="B13" s="31" t="n">
        <v>0.25</v>
      </c>
      <c r="C13" s="28" t="s">
        <v>71</v>
      </c>
    </row>
    <row r="14" customFormat="false" ht="15" hidden="false" customHeight="false" outlineLevel="0" collapsed="false">
      <c r="A14" s="23" t="s">
        <v>72</v>
      </c>
      <c r="B14" s="29" t="n">
        <v>0.4</v>
      </c>
      <c r="C14" s="25" t="s">
        <v>71</v>
      </c>
    </row>
    <row r="15" customFormat="false" ht="15" hidden="false" customHeight="false" outlineLevel="0" collapsed="false">
      <c r="A15" s="26" t="s">
        <v>73</v>
      </c>
      <c r="B15" s="31" t="n">
        <v>0.45</v>
      </c>
      <c r="C15" s="28" t="s">
        <v>71</v>
      </c>
    </row>
    <row r="16" customFormat="false" ht="15" hidden="false" customHeight="false" outlineLevel="0" collapsed="false">
      <c r="A16" s="23" t="s">
        <v>74</v>
      </c>
      <c r="B16" s="29" t="n">
        <v>0.5</v>
      </c>
      <c r="C16" s="25" t="s">
        <v>71</v>
      </c>
    </row>
    <row r="17" customFormat="false" ht="15" hidden="false" customHeight="false" outlineLevel="0" collapsed="false">
      <c r="A17" s="26" t="s">
        <v>75</v>
      </c>
      <c r="B17" s="27" t="n">
        <v>11180</v>
      </c>
      <c r="C17" s="28" t="s">
        <v>76</v>
      </c>
    </row>
    <row r="18" customFormat="false" ht="15" hidden="false" customHeight="false" outlineLevel="0" collapsed="false">
      <c r="A18" s="23" t="s">
        <v>77</v>
      </c>
      <c r="B18" s="29" t="n">
        <v>0.1307</v>
      </c>
      <c r="C18" s="25" t="s">
        <v>78</v>
      </c>
    </row>
    <row r="19" customFormat="false" ht="15" hidden="false" customHeight="false" outlineLevel="0" collapsed="false">
      <c r="A19" s="26" t="s">
        <v>79</v>
      </c>
      <c r="B19" s="31" t="n">
        <v>0.25</v>
      </c>
      <c r="C19" s="28" t="s">
        <v>80</v>
      </c>
    </row>
    <row r="20" customFormat="false" ht="15" hidden="false" customHeight="false" outlineLevel="0" collapsed="false">
      <c r="A20" s="23" t="s">
        <v>81</v>
      </c>
      <c r="B20" s="30" t="n">
        <v>17374.08</v>
      </c>
      <c r="C20" s="25" t="s">
        <v>82</v>
      </c>
    </row>
    <row r="21" customFormat="false" ht="15" hidden="false" customHeight="false" outlineLevel="0" collapsed="false">
      <c r="A21" s="26" t="s">
        <v>83</v>
      </c>
      <c r="B21" s="27" t="n">
        <v>75024.54</v>
      </c>
      <c r="C21" s="28" t="s">
        <v>84</v>
      </c>
    </row>
    <row r="22" customFormat="false" ht="15" hidden="false" customHeight="false" outlineLevel="0" collapsed="false">
      <c r="A22" s="23" t="s">
        <v>85</v>
      </c>
      <c r="B22" s="29" t="n">
        <v>0.205</v>
      </c>
      <c r="C22" s="25" t="s">
        <v>84</v>
      </c>
    </row>
    <row r="23" customFormat="false" ht="15" hidden="false" customHeight="false" outlineLevel="0" collapsed="false">
      <c r="A23" s="26" t="s">
        <v>86</v>
      </c>
      <c r="B23" s="27" t="n">
        <v>110562.42</v>
      </c>
      <c r="C23" s="28" t="s">
        <v>87</v>
      </c>
    </row>
    <row r="24" customFormat="false" ht="15" hidden="false" customHeight="false" outlineLevel="0" collapsed="false">
      <c r="A24" s="23" t="s">
        <v>88</v>
      </c>
      <c r="B24" s="29" t="n">
        <v>0.1416</v>
      </c>
      <c r="C24" s="25" t="s">
        <v>84</v>
      </c>
    </row>
    <row r="25" customFormat="false" ht="15" hidden="false" customHeight="false" outlineLevel="0" collapsed="false">
      <c r="A25" s="26" t="s">
        <v>89</v>
      </c>
      <c r="B25" s="31" t="n">
        <v>0.0405</v>
      </c>
      <c r="C25" s="28" t="s">
        <v>90</v>
      </c>
    </row>
    <row r="26" customFormat="false" ht="15" hidden="false" customHeight="false" outlineLevel="0" collapsed="false">
      <c r="A26" s="23" t="s">
        <v>91</v>
      </c>
      <c r="B26" s="29" t="n">
        <v>0.3</v>
      </c>
      <c r="C26" s="25" t="s">
        <v>92</v>
      </c>
    </row>
    <row r="27" customFormat="false" ht="15" hidden="false" customHeight="false" outlineLevel="0" collapsed="false">
      <c r="A27" s="26" t="s">
        <v>93</v>
      </c>
      <c r="B27" s="27" t="n">
        <v>6070</v>
      </c>
      <c r="C27" s="28" t="s">
        <v>94</v>
      </c>
    </row>
    <row r="28" customFormat="false" ht="15" hidden="false" customHeight="false" outlineLevel="0" collapsed="false">
      <c r="A28" s="23" t="s">
        <v>95</v>
      </c>
      <c r="B28" s="30" t="n">
        <v>7540</v>
      </c>
      <c r="C28" s="25" t="s">
        <v>96</v>
      </c>
    </row>
    <row r="29" customFormat="false" ht="15" hidden="false" customHeight="false" outlineLevel="0" collapsed="false">
      <c r="A29" s="26" t="s">
        <v>97</v>
      </c>
      <c r="B29" s="27" t="n">
        <v>14970</v>
      </c>
      <c r="C29" s="28" t="s">
        <v>96</v>
      </c>
    </row>
    <row r="30" customFormat="false" ht="15" hidden="false" customHeight="false" outlineLevel="0" collapsed="false">
      <c r="A30" s="23" t="s">
        <v>98</v>
      </c>
      <c r="B30" s="30" t="n">
        <v>24920</v>
      </c>
      <c r="C30" s="25" t="s">
        <v>96</v>
      </c>
    </row>
    <row r="31" customFormat="false" ht="15" hidden="false" customHeight="false" outlineLevel="0" collapsed="false">
      <c r="A31" s="26" t="s">
        <v>99</v>
      </c>
      <c r="B31" s="31" t="n">
        <v>0.287</v>
      </c>
      <c r="C31" s="28" t="s">
        <v>100</v>
      </c>
    </row>
    <row r="32" customFormat="false" ht="15" hidden="false" customHeight="false" outlineLevel="0" collapsed="false">
      <c r="A32" s="23" t="s">
        <v>101</v>
      </c>
      <c r="B32" s="29" t="n">
        <v>0.1</v>
      </c>
      <c r="C32" s="25" t="s">
        <v>102</v>
      </c>
    </row>
    <row r="33" customFormat="false" ht="15" hidden="false" customHeight="false" outlineLevel="0" collapsed="false">
      <c r="A33" s="26" t="s">
        <v>103</v>
      </c>
      <c r="B33" s="31" t="n">
        <v>0.05</v>
      </c>
      <c r="C33" s="28" t="s">
        <v>104</v>
      </c>
    </row>
    <row r="34" customFormat="false" ht="15" hidden="false" customHeight="false" outlineLevel="0" collapsed="false">
      <c r="A34" s="23" t="s">
        <v>105</v>
      </c>
      <c r="B34" s="29" t="n">
        <v>0.03</v>
      </c>
      <c r="C34" s="25" t="s">
        <v>106</v>
      </c>
    </row>
    <row r="35" customFormat="false" ht="15" hidden="false" customHeight="false" outlineLevel="0" collapsed="false">
      <c r="A35" s="26" t="s">
        <v>107</v>
      </c>
      <c r="B35" s="27" t="n">
        <v>5340</v>
      </c>
      <c r="C35" s="28" t="s">
        <v>94</v>
      </c>
    </row>
    <row r="36" customFormat="false" ht="15" hidden="false" customHeight="false" outlineLevel="0" collapsed="false">
      <c r="A36" s="23" t="s">
        <v>108</v>
      </c>
      <c r="B36" s="29" t="n">
        <v>0.03</v>
      </c>
      <c r="C36" s="25" t="s">
        <v>92</v>
      </c>
    </row>
    <row r="37" customFormat="false" ht="15" hidden="false" customHeight="false" outlineLevel="0" collapsed="false">
      <c r="A37" s="26" t="s">
        <v>109</v>
      </c>
      <c r="B37" s="27" t="n">
        <v>3200</v>
      </c>
      <c r="C37" s="28" t="s">
        <v>94</v>
      </c>
    </row>
    <row r="39" customFormat="false" ht="15" hidden="false" customHeight="true" outlineLevel="0" collapsed="false">
      <c r="A39" s="32" t="s">
        <v>110</v>
      </c>
      <c r="B39" s="32"/>
      <c r="C39" s="32"/>
    </row>
    <row r="40" customFormat="false" ht="15" hidden="false" customHeight="false" outlineLevel="0" collapsed="false">
      <c r="A40" s="32"/>
      <c r="B40" s="32"/>
      <c r="C40" s="32"/>
    </row>
    <row r="41" customFormat="false" ht="15" hidden="false" customHeight="false" outlineLevel="0" collapsed="false">
      <c r="A41" s="32"/>
      <c r="B41" s="32"/>
      <c r="C41" s="32"/>
    </row>
  </sheetData>
  <mergeCells count="1">
    <mergeCell ref="A39:C4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B7A90"/>
    <pageSetUpPr fitToPage="false"/>
  </sheetPr>
  <dimension ref="B2:C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2" style="0" width="4"/>
    <col collapsed="false" customWidth="true" hidden="false" outlineLevel="0" max="3" min="3" style="0" width="110"/>
  </cols>
  <sheetData>
    <row r="2" customFormat="false" ht="15" hidden="false" customHeight="false" outlineLevel="0" collapsed="false">
      <c r="B2" s="33" t="s">
        <v>111</v>
      </c>
      <c r="C2" s="33"/>
    </row>
    <row r="3" customFormat="false" ht="15" hidden="false" customHeight="false" outlineLevel="0" collapsed="false">
      <c r="B3" s="33"/>
      <c r="C3" s="33"/>
    </row>
    <row r="5" customFormat="false" ht="15" hidden="false" customHeight="false" outlineLevel="0" collapsed="false">
      <c r="B5" s="34" t="s">
        <v>112</v>
      </c>
    </row>
    <row r="7" customFormat="false" ht="25.5" hidden="false" customHeight="true" outlineLevel="0" collapsed="false">
      <c r="B7" s="35" t="s">
        <v>113</v>
      </c>
      <c r="C7" s="36" t="s">
        <v>114</v>
      </c>
    </row>
    <row r="8" customFormat="false" ht="25.5" hidden="false" customHeight="true" outlineLevel="0" collapsed="false">
      <c r="B8" s="35" t="s">
        <v>113</v>
      </c>
      <c r="C8" s="36" t="s">
        <v>115</v>
      </c>
    </row>
    <row r="9" customFormat="false" ht="25.5" hidden="false" customHeight="true" outlineLevel="0" collapsed="false">
      <c r="B9" s="35" t="s">
        <v>113</v>
      </c>
      <c r="C9" s="36" t="s">
        <v>116</v>
      </c>
    </row>
    <row r="10" customFormat="false" ht="25.5" hidden="false" customHeight="true" outlineLevel="0" collapsed="false">
      <c r="B10" s="35" t="s">
        <v>113</v>
      </c>
      <c r="C10" s="36" t="s">
        <v>117</v>
      </c>
    </row>
    <row r="11" customFormat="false" ht="25.5" hidden="false" customHeight="true" outlineLevel="0" collapsed="false">
      <c r="B11" s="35" t="s">
        <v>113</v>
      </c>
      <c r="C11" s="36" t="s">
        <v>118</v>
      </c>
    </row>
    <row r="12" customFormat="false" ht="51.75" hidden="false" customHeight="true" outlineLevel="0" collapsed="false">
      <c r="B12" s="35" t="s">
        <v>113</v>
      </c>
      <c r="C12" s="36" t="s">
        <v>119</v>
      </c>
    </row>
    <row r="13" customFormat="false" ht="39" hidden="false" customHeight="true" outlineLevel="0" collapsed="false">
      <c r="B13" s="35" t="s">
        <v>113</v>
      </c>
      <c r="C13" s="36" t="s">
        <v>120</v>
      </c>
    </row>
    <row r="14" customFormat="false" ht="64.5" hidden="false" customHeight="true" outlineLevel="0" collapsed="false">
      <c r="B14" s="35" t="s">
        <v>113</v>
      </c>
      <c r="C14" s="36" t="s">
        <v>121</v>
      </c>
    </row>
    <row r="15" customFormat="false" ht="39" hidden="false" customHeight="true" outlineLevel="0" collapsed="false">
      <c r="B15" s="35" t="s">
        <v>113</v>
      </c>
      <c r="C15" s="36" t="s">
        <v>122</v>
      </c>
    </row>
    <row r="16" customFormat="false" ht="25.5" hidden="false" customHeight="true" outlineLevel="0" collapsed="false">
      <c r="B16" s="35" t="s">
        <v>113</v>
      </c>
      <c r="C16" s="36" t="s">
        <v>123</v>
      </c>
    </row>
    <row r="17" customFormat="false" ht="39" hidden="false" customHeight="true" outlineLevel="0" collapsed="false">
      <c r="B17" s="35" t="s">
        <v>113</v>
      </c>
      <c r="C17" s="36" t="s">
        <v>124</v>
      </c>
    </row>
    <row r="18" customFormat="false" ht="39" hidden="false" customHeight="true" outlineLevel="0" collapsed="false">
      <c r="B18" s="35" t="s">
        <v>113</v>
      </c>
      <c r="C18" s="36" t="s">
        <v>125</v>
      </c>
    </row>
    <row r="19" customFormat="false" ht="25.5" hidden="false" customHeight="true" outlineLevel="0" collapsed="false">
      <c r="B19" s="35" t="s">
        <v>113</v>
      </c>
      <c r="C19" s="36" t="s">
        <v>126</v>
      </c>
    </row>
    <row r="20" customFormat="false" ht="25.5" hidden="false" customHeight="true" outlineLevel="0" collapsed="false">
      <c r="B20" s="35" t="s">
        <v>113</v>
      </c>
      <c r="C20" s="36" t="s">
        <v>127</v>
      </c>
    </row>
    <row r="21" customFormat="false" ht="25.5" hidden="false" customHeight="true" outlineLevel="0" collapsed="false">
      <c r="B21" s="35" t="s">
        <v>113</v>
      </c>
      <c r="C21" s="36" t="s">
        <v>128</v>
      </c>
    </row>
    <row r="23" customFormat="false" ht="15" hidden="false" customHeight="true" outlineLevel="0" collapsed="false">
      <c r="C23" s="32" t="s">
        <v>129</v>
      </c>
    </row>
    <row r="24" customFormat="false" ht="15" hidden="false" customHeight="false" outlineLevel="0" collapsed="false">
      <c r="C24" s="32"/>
    </row>
    <row r="25" customFormat="false" ht="15" hidden="false" customHeight="false" outlineLevel="0" collapsed="false">
      <c r="C25" s="32"/>
    </row>
  </sheetData>
  <mergeCells count="2">
    <mergeCell ref="B2:C3"/>
    <mergeCell ref="C23:C2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B7A90"/>
    <pageSetUpPr fitToPage="false"/>
  </sheetPr>
  <dimension ref="B2:C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2" style="0" width="4"/>
    <col collapsed="false" customWidth="true" hidden="false" outlineLevel="0" max="3" min="3" style="0" width="105"/>
  </cols>
  <sheetData>
    <row r="2" customFormat="false" ht="15" hidden="false" customHeight="false" outlineLevel="0" collapsed="false">
      <c r="B2" s="33" t="s">
        <v>130</v>
      </c>
      <c r="C2" s="33"/>
    </row>
    <row r="3" customFormat="false" ht="15" hidden="false" customHeight="false" outlineLevel="0" collapsed="false">
      <c r="B3" s="33"/>
      <c r="C3" s="33"/>
    </row>
    <row r="5" customFormat="false" ht="15" hidden="false" customHeight="false" outlineLevel="0" collapsed="false">
      <c r="B5" s="34" t="s">
        <v>131</v>
      </c>
    </row>
    <row r="7" customFormat="false" ht="25.5" hidden="false" customHeight="true" outlineLevel="0" collapsed="false">
      <c r="B7" s="35" t="s">
        <v>132</v>
      </c>
      <c r="C7" s="36" t="s">
        <v>133</v>
      </c>
    </row>
    <row r="8" customFormat="false" ht="25.5" hidden="false" customHeight="true" outlineLevel="0" collapsed="false">
      <c r="B8" s="35" t="s">
        <v>134</v>
      </c>
      <c r="C8" s="36" t="s">
        <v>135</v>
      </c>
    </row>
    <row r="9" customFormat="false" ht="25.5" hidden="false" customHeight="true" outlineLevel="0" collapsed="false">
      <c r="B9" s="35" t="s">
        <v>136</v>
      </c>
      <c r="C9" s="36" t="s">
        <v>137</v>
      </c>
    </row>
    <row r="10" customFormat="false" ht="25.5" hidden="false" customHeight="true" outlineLevel="0" collapsed="false">
      <c r="B10" s="35" t="s">
        <v>138</v>
      </c>
      <c r="C10" s="36" t="s">
        <v>139</v>
      </c>
    </row>
    <row r="11" customFormat="false" ht="39" hidden="false" customHeight="true" outlineLevel="0" collapsed="false">
      <c r="B11" s="35" t="s">
        <v>140</v>
      </c>
      <c r="C11" s="36" t="s">
        <v>141</v>
      </c>
    </row>
    <row r="12" customFormat="false" ht="15" hidden="false" customHeight="true" outlineLevel="0" collapsed="false">
      <c r="B12" s="35" t="s">
        <v>142</v>
      </c>
      <c r="C12" s="36" t="s">
        <v>143</v>
      </c>
    </row>
    <row r="13" customFormat="false" ht="25.5" hidden="false" customHeight="true" outlineLevel="0" collapsed="false">
      <c r="B13" s="35" t="s">
        <v>144</v>
      </c>
      <c r="C13" s="36" t="s">
        <v>145</v>
      </c>
    </row>
    <row r="14" customFormat="false" ht="25.5" hidden="false" customHeight="true" outlineLevel="0" collapsed="false">
      <c r="B14" s="35" t="s">
        <v>146</v>
      </c>
      <c r="C14" s="36" t="s">
        <v>147</v>
      </c>
    </row>
    <row r="16" customFormat="false" ht="15" hidden="false" customHeight="true" outlineLevel="0" collapsed="false">
      <c r="C16" s="32" t="s">
        <v>148</v>
      </c>
    </row>
    <row r="17" customFormat="false" ht="15" hidden="false" customHeight="false" outlineLevel="0" collapsed="false">
      <c r="C17" s="32"/>
    </row>
    <row r="19" customFormat="false" ht="15" hidden="false" customHeight="false" outlineLevel="0" collapsed="false">
      <c r="C19" s="37" t="s">
        <v>149</v>
      </c>
    </row>
  </sheetData>
  <mergeCells count="2">
    <mergeCell ref="B2:C3"/>
    <mergeCell ref="C16:C1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Company>Law Right</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Rekenmodule auteursrechten 2026</dc:title>
  <dc:creator>Christophe Boeraeve</dc:creator>
  <cp:lastModifiedBy>Christophe Boeraeve</cp:lastModifiedBy>
</cp:coreProperties>
</file>